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Temp\1. Files to work on\Save to network\Wheatstone\"/>
    </mc:Choice>
  </mc:AlternateContent>
  <bookViews>
    <workbookView xWindow="-120" yWindow="-120" windowWidth="28920" windowHeight="12030" tabRatio="925"/>
  </bookViews>
  <sheets>
    <sheet name="Cover" sheetId="11" r:id="rId1"/>
    <sheet name="Contents" sheetId="4" r:id="rId2"/>
    <sheet name="1. Pipeline information" sheetId="44" r:id="rId3"/>
    <sheet name="1.1 Financial performance" sheetId="52" r:id="rId4"/>
    <sheet name="2. Revenues and expenses" sheetId="5" r:id="rId5"/>
    <sheet name="2.1 Revenue by service" sheetId="56" r:id="rId6"/>
    <sheet name="2.2 Revenue contributions " sheetId="57" r:id="rId7"/>
    <sheet name="2.3 Indirect revenue" sheetId="45" r:id="rId8"/>
    <sheet name="2.4 Shared costs" sheetId="16" r:id="rId9"/>
    <sheet name="3. Statement of pipeline assets" sheetId="6" r:id="rId10"/>
    <sheet name="3.1 Pipeline asset useful life" sheetId="55" r:id="rId11"/>
    <sheet name="3.2 Pipeline asset impairment" sheetId="63" r:id="rId12"/>
    <sheet name="3.3 Depreciation" sheetId="34" r:id="rId13"/>
    <sheet name="3.4 Shared supporting assets" sheetId="59" r:id="rId14"/>
    <sheet name="4 Recovered capital" sheetId="47" r:id="rId15"/>
    <sheet name="4.1 Pipelines capex" sheetId="66" r:id="rId16"/>
    <sheet name="5. Weighted average price" sheetId="54" r:id="rId17"/>
    <sheet name="5.1 Exempt WAP services" sheetId="60" r:id="rId18"/>
    <sheet name="6. Notes" sheetId="64" r:id="rId19"/>
    <sheet name="Sheet1" sheetId="61" state="hidden" r:id="rId20"/>
  </sheets>
  <externalReferences>
    <externalReference r:id="rId21"/>
  </externalReferences>
  <definedNames>
    <definedName name="ABN">Cover!$C$17</definedName>
    <definedName name="_xlnm.Print_Area" localSheetId="2">'1. Pipeline information'!$A$1:$E$37</definedName>
    <definedName name="_xlnm.Print_Area" localSheetId="3">'1.1 Financial performance'!$A$1:$D$14</definedName>
    <definedName name="_xlnm.Print_Area" localSheetId="4">'2. Revenues and expenses'!$A$1:$J$41</definedName>
    <definedName name="_xlnm.Print_Area" localSheetId="5">'2.1 Revenue by service'!$A$1:$J$24</definedName>
    <definedName name="_xlnm.Print_Area" localSheetId="6">'2.2 Revenue contributions '!$A$1:$F$29</definedName>
    <definedName name="_xlnm.Print_Area" localSheetId="7">'2.3 Indirect revenue'!$A$1:$I$37</definedName>
    <definedName name="_xlnm.Print_Area" localSheetId="8">'2.4 Shared costs'!$A$1:$J$37</definedName>
    <definedName name="_xlnm.Print_Area" localSheetId="9">'3. Statement of pipeline assets'!$A$1:$F$75</definedName>
    <definedName name="_xlnm.Print_Area" localSheetId="10">'3.1 Pipeline asset useful life'!$A$1:$G$27</definedName>
    <definedName name="_xlnm.Print_Area" localSheetId="11">'3.2 Pipeline asset impairment'!$A$1:$I$55</definedName>
    <definedName name="_xlnm.Print_Area" localSheetId="12">'3.3 Depreciation'!$A$1:$P$74</definedName>
    <definedName name="_xlnm.Print_Area" localSheetId="13">'3.4 Shared supporting assets'!$A$1:$H$37</definedName>
    <definedName name="_xlnm.Print_Area" localSheetId="14">'4 Recovered capital'!$A$1:$BL$43</definedName>
    <definedName name="_xlnm.Print_Area" localSheetId="15">'4.1 Pipelines capex'!$A$1:$F$35</definedName>
    <definedName name="_xlnm.Print_Area" localSheetId="16">'5. Weighted average price'!$A$1:$BJ$22</definedName>
    <definedName name="_xlnm.Print_Area" localSheetId="17">'5.1 Exempt WAP services'!$A$1:$F$15</definedName>
    <definedName name="_xlnm.Print_Area" localSheetId="18">'6. Notes'!$A$1:$E$4</definedName>
    <definedName name="_xlnm.Print_Area" localSheetId="1">Contents!$B$2:$K$49</definedName>
    <definedName name="_xlnm.Print_Area" localSheetId="0">Cover!$A$1:$J$41</definedName>
    <definedName name="_xlnm.Print_Area" localSheetId="19">Sheet1!$A$1:$N$33</definedName>
    <definedName name="Tradingname">Cover!$C$15</definedName>
    <definedName name="YEAR">[1]Outcomes!$B$3</definedName>
    <definedName name="Yearending">Cover!$C$23</definedName>
    <definedName name="Yearstart">Cover!$C$21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60" l="1"/>
  <c r="C3" i="66"/>
  <c r="C3" i="47"/>
  <c r="C3" i="59"/>
  <c r="C3" i="34"/>
  <c r="C3" i="63"/>
  <c r="C3" i="55"/>
  <c r="C3" i="6"/>
  <c r="C3" i="16"/>
  <c r="C3" i="45"/>
  <c r="C3" i="57"/>
  <c r="C3" i="56"/>
  <c r="C3" i="5"/>
  <c r="C3" i="52"/>
  <c r="C3" i="44"/>
  <c r="BH12" i="54"/>
  <c r="BG20" i="54"/>
  <c r="BF20" i="54"/>
  <c r="BD20" i="54"/>
  <c r="BC20" i="54"/>
  <c r="BA20" i="54"/>
  <c r="AZ20" i="54"/>
  <c r="AX20" i="54"/>
  <c r="AW20" i="54"/>
  <c r="AU20" i="54"/>
  <c r="AT20" i="54"/>
  <c r="AR20" i="54"/>
  <c r="AQ20" i="54"/>
  <c r="AO20" i="54"/>
  <c r="AN20" i="54"/>
  <c r="AL20" i="54"/>
  <c r="AK20" i="54"/>
  <c r="AH20" i="54"/>
  <c r="AG20" i="54"/>
  <c r="AE20" i="54"/>
  <c r="AD20" i="54"/>
  <c r="AB20" i="54"/>
  <c r="AA20" i="54"/>
  <c r="Y20" i="54"/>
  <c r="X20" i="54"/>
  <c r="V20" i="54"/>
  <c r="U20" i="54"/>
  <c r="S20" i="54"/>
  <c r="R20" i="54"/>
  <c r="O20" i="54"/>
  <c r="N20" i="54"/>
  <c r="L20" i="54"/>
  <c r="K20" i="54"/>
  <c r="H20" i="54"/>
  <c r="G20" i="54"/>
  <c r="E20" i="54"/>
  <c r="D20" i="54"/>
  <c r="F8" i="47"/>
  <c r="G8" i="47" s="1"/>
  <c r="H8" i="47" s="1"/>
  <c r="I8" i="47" s="1"/>
  <c r="J8" i="47" s="1"/>
  <c r="K8" i="47" s="1"/>
  <c r="L8" i="47" s="1"/>
  <c r="M8" i="47" s="1"/>
  <c r="N8" i="47" s="1"/>
  <c r="O8" i="47" s="1"/>
  <c r="P8" i="47" s="1"/>
  <c r="Q8" i="47" s="1"/>
  <c r="R8" i="47" s="1"/>
  <c r="S8" i="47" s="1"/>
  <c r="T8" i="47" s="1"/>
  <c r="U8" i="47" s="1"/>
  <c r="V8" i="47" s="1"/>
  <c r="W8" i="47" s="1"/>
  <c r="X8" i="47" s="1"/>
  <c r="Y8" i="47" s="1"/>
  <c r="Z8" i="47" s="1"/>
  <c r="AA8" i="47" s="1"/>
  <c r="AB8" i="47" s="1"/>
  <c r="AC8" i="47" s="1"/>
  <c r="AD8" i="47" s="1"/>
  <c r="AE8" i="47" s="1"/>
  <c r="AF8" i="47" s="1"/>
  <c r="AG8" i="47" s="1"/>
  <c r="AH8" i="47" s="1"/>
  <c r="AI8" i="47" s="1"/>
  <c r="AJ8" i="47" s="1"/>
  <c r="AK8" i="47" s="1"/>
  <c r="AL8" i="47" s="1"/>
  <c r="AM8" i="47" s="1"/>
  <c r="AN8" i="47" s="1"/>
  <c r="AO8" i="47" s="1"/>
  <c r="AP8" i="47" s="1"/>
  <c r="AQ8" i="47" s="1"/>
  <c r="AR8" i="47" s="1"/>
  <c r="AS8" i="47" s="1"/>
  <c r="AT8" i="47" s="1"/>
  <c r="AU8" i="47" s="1"/>
  <c r="AV8" i="47" s="1"/>
  <c r="AW8" i="47" s="1"/>
  <c r="AX8" i="47" s="1"/>
  <c r="AY8" i="47" s="1"/>
  <c r="AZ8" i="47" s="1"/>
  <c r="BA8" i="47" s="1"/>
  <c r="BB8" i="47" s="1"/>
  <c r="BC8" i="47" s="1"/>
  <c r="BD8" i="47" s="1"/>
  <c r="BE8" i="47" s="1"/>
  <c r="BF8" i="47" s="1"/>
  <c r="BG8" i="47" s="1"/>
  <c r="BH8" i="47" s="1"/>
  <c r="I16" i="54"/>
  <c r="F16" i="54"/>
  <c r="C16" i="54"/>
  <c r="E11" i="47"/>
  <c r="C16" i="55"/>
  <c r="C15" i="55"/>
  <c r="C14" i="55"/>
  <c r="C13" i="55"/>
  <c r="C12" i="55"/>
  <c r="C11" i="55"/>
  <c r="C10" i="55"/>
  <c r="C9" i="55"/>
  <c r="B2" i="60"/>
  <c r="B2" i="59"/>
  <c r="B2" i="34"/>
  <c r="B2" i="63"/>
  <c r="B2" i="55"/>
  <c r="B2" i="66"/>
  <c r="C3" i="64"/>
  <c r="B2" i="64"/>
  <c r="B2" i="52"/>
  <c r="B2" i="47"/>
  <c r="B2" i="6"/>
  <c r="B2" i="16"/>
  <c r="E36" i="45"/>
  <c r="B2" i="45"/>
  <c r="B2" i="57"/>
  <c r="D15" i="57"/>
  <c r="B2" i="56"/>
  <c r="B2" i="5"/>
  <c r="B2" i="44"/>
  <c r="BH13" i="54"/>
  <c r="BH14" i="54"/>
  <c r="BE13" i="54"/>
  <c r="BE14" i="54"/>
  <c r="BE12" i="54"/>
  <c r="BB13" i="54"/>
  <c r="BB14" i="54"/>
  <c r="BB12" i="54"/>
  <c r="AY13" i="54"/>
  <c r="AY14" i="54"/>
  <c r="AY12" i="54"/>
  <c r="AV13" i="54"/>
  <c r="AV14" i="54"/>
  <c r="AV12" i="54"/>
  <c r="AS13" i="54"/>
  <c r="AS14" i="54"/>
  <c r="AS12" i="54"/>
  <c r="AP13" i="54"/>
  <c r="AP14" i="54"/>
  <c r="AP12" i="54"/>
  <c r="AM13" i="54"/>
  <c r="AM14" i="54"/>
  <c r="AM12" i="54"/>
  <c r="AI13" i="54"/>
  <c r="AI14" i="54"/>
  <c r="AI12" i="54"/>
  <c r="AF13" i="54"/>
  <c r="AF14" i="54"/>
  <c r="AF12" i="54"/>
  <c r="AC13" i="54"/>
  <c r="AC14" i="54"/>
  <c r="AC12" i="54"/>
  <c r="Z13" i="54"/>
  <c r="Z14" i="54"/>
  <c r="Z12" i="54"/>
  <c r="W13" i="54"/>
  <c r="W14" i="54"/>
  <c r="W12" i="54"/>
  <c r="T13" i="54"/>
  <c r="T14" i="54"/>
  <c r="T12" i="54"/>
  <c r="P13" i="54"/>
  <c r="P14" i="54"/>
  <c r="P12" i="54"/>
  <c r="M13" i="54"/>
  <c r="M14" i="54"/>
  <c r="M12" i="54"/>
  <c r="I18" i="54"/>
  <c r="F18" i="54"/>
  <c r="BH21" i="47"/>
  <c r="BG21" i="47"/>
  <c r="BF21" i="47"/>
  <c r="BE21" i="47"/>
  <c r="BD21" i="47"/>
  <c r="BC21" i="47"/>
  <c r="BB21" i="47"/>
  <c r="BA21" i="47"/>
  <c r="BA22" i="47" s="1"/>
  <c r="AZ21" i="47"/>
  <c r="AY21" i="47"/>
  <c r="AX21" i="47"/>
  <c r="AW21" i="47"/>
  <c r="AV21" i="47"/>
  <c r="AU21" i="47"/>
  <c r="AU29" i="47" s="1"/>
  <c r="AT21" i="47"/>
  <c r="AS21" i="47"/>
  <c r="AR21" i="47"/>
  <c r="AQ21" i="47"/>
  <c r="AP21" i="47"/>
  <c r="AO21" i="47"/>
  <c r="AN21" i="47"/>
  <c r="AM21" i="47"/>
  <c r="AL21" i="47"/>
  <c r="AK21" i="47"/>
  <c r="AJ21" i="47"/>
  <c r="AI21" i="47"/>
  <c r="AH21" i="47"/>
  <c r="AG21" i="47"/>
  <c r="AF21" i="47"/>
  <c r="AE21" i="47"/>
  <c r="AE22" i="47" s="1"/>
  <c r="AD21" i="47"/>
  <c r="AC21" i="47"/>
  <c r="AB21" i="47"/>
  <c r="AA21" i="47"/>
  <c r="Z21" i="47"/>
  <c r="Y21" i="47"/>
  <c r="X21" i="47"/>
  <c r="W21" i="47"/>
  <c r="V21" i="47"/>
  <c r="U21" i="47"/>
  <c r="T21" i="47"/>
  <c r="S21" i="47"/>
  <c r="R21" i="47"/>
  <c r="Q21" i="47"/>
  <c r="P21" i="47"/>
  <c r="O21" i="47"/>
  <c r="N21" i="47"/>
  <c r="M21" i="47"/>
  <c r="L21" i="47"/>
  <c r="E13" i="47"/>
  <c r="K57" i="34"/>
  <c r="M57" i="34" s="1"/>
  <c r="K58" i="34"/>
  <c r="M58" i="34" s="1"/>
  <c r="K59" i="34"/>
  <c r="M59" i="34" s="1"/>
  <c r="K60" i="34"/>
  <c r="M60" i="34" s="1"/>
  <c r="K61" i="34"/>
  <c r="M61" i="34" s="1"/>
  <c r="K62" i="34"/>
  <c r="M62" i="34" s="1"/>
  <c r="K63" i="34"/>
  <c r="M63" i="34" s="1"/>
  <c r="K64" i="34"/>
  <c r="M64" i="34" s="1"/>
  <c r="K65" i="34"/>
  <c r="M65" i="34" s="1"/>
  <c r="K66" i="34"/>
  <c r="M66" i="34" s="1"/>
  <c r="K67" i="34"/>
  <c r="M67" i="34" s="1"/>
  <c r="K68" i="34"/>
  <c r="M68" i="34" s="1"/>
  <c r="K69" i="34"/>
  <c r="M69" i="34" s="1"/>
  <c r="K70" i="34"/>
  <c r="M70" i="34" s="1"/>
  <c r="K71" i="34"/>
  <c r="M71" i="34" s="1"/>
  <c r="E36" i="59"/>
  <c r="G35" i="59"/>
  <c r="G34" i="59"/>
  <c r="G33" i="59"/>
  <c r="G32" i="59"/>
  <c r="G31" i="59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D27" i="57"/>
  <c r="E15" i="57"/>
  <c r="L15" i="47"/>
  <c r="L22" i="47" s="1"/>
  <c r="M15" i="47"/>
  <c r="M22" i="47" s="1"/>
  <c r="N15" i="47"/>
  <c r="O15" i="47"/>
  <c r="P15" i="47"/>
  <c r="P22" i="47" s="1"/>
  <c r="Q15" i="47"/>
  <c r="Q22" i="47" s="1"/>
  <c r="R15" i="47"/>
  <c r="S15" i="47"/>
  <c r="S22" i="47" s="1"/>
  <c r="T15" i="47"/>
  <c r="T22" i="47" s="1"/>
  <c r="U15" i="47"/>
  <c r="U22" i="47" s="1"/>
  <c r="V15" i="47"/>
  <c r="W15" i="47"/>
  <c r="W22" i="47" s="1"/>
  <c r="X15" i="47"/>
  <c r="Y15" i="47"/>
  <c r="Y22" i="47" s="1"/>
  <c r="Z15" i="47"/>
  <c r="AA15" i="47"/>
  <c r="AA22" i="47" s="1"/>
  <c r="AB15" i="47"/>
  <c r="AB22" i="47" s="1"/>
  <c r="AC15" i="47"/>
  <c r="AC22" i="47" s="1"/>
  <c r="AD15" i="47"/>
  <c r="AE15" i="47"/>
  <c r="AF15" i="47"/>
  <c r="AF22" i="47" s="1"/>
  <c r="AG15" i="47"/>
  <c r="AH15" i="47"/>
  <c r="AI15" i="47"/>
  <c r="AJ15" i="47"/>
  <c r="AJ22" i="47" s="1"/>
  <c r="AK15" i="47"/>
  <c r="AL15" i="47"/>
  <c r="AM15" i="47"/>
  <c r="AN15" i="47"/>
  <c r="AN22" i="47" s="1"/>
  <c r="AO15" i="47"/>
  <c r="AP15" i="47"/>
  <c r="AQ15" i="47"/>
  <c r="AR15" i="47"/>
  <c r="AR22" i="47" s="1"/>
  <c r="AS15" i="47"/>
  <c r="AT15" i="47"/>
  <c r="AU15" i="47"/>
  <c r="AV15" i="47"/>
  <c r="AV22" i="47" s="1"/>
  <c r="AW15" i="47"/>
  <c r="AX15" i="47"/>
  <c r="AY15" i="47"/>
  <c r="AY22" i="47"/>
  <c r="AZ15" i="47"/>
  <c r="AZ22" i="47" s="1"/>
  <c r="BA15" i="47"/>
  <c r="BB15" i="47"/>
  <c r="BC15" i="47"/>
  <c r="BC22" i="47" s="1"/>
  <c r="BD15" i="47"/>
  <c r="BD22" i="47" s="1"/>
  <c r="BE15" i="47"/>
  <c r="BF15" i="47"/>
  <c r="BG15" i="47"/>
  <c r="BG22" i="47" s="1"/>
  <c r="BH15" i="47"/>
  <c r="BH22" i="47" s="1"/>
  <c r="L28" i="47"/>
  <c r="M28" i="47"/>
  <c r="N28" i="47"/>
  <c r="N29" i="47" s="1"/>
  <c r="O28" i="47"/>
  <c r="P28" i="47"/>
  <c r="P29" i="47" s="1"/>
  <c r="Q28" i="47"/>
  <c r="R28" i="47"/>
  <c r="S28" i="47"/>
  <c r="T28" i="47"/>
  <c r="U28" i="47"/>
  <c r="V28" i="47"/>
  <c r="W28" i="47"/>
  <c r="X28" i="47"/>
  <c r="Y28" i="47"/>
  <c r="Y29" i="47" s="1"/>
  <c r="Z28" i="47"/>
  <c r="AA28" i="47"/>
  <c r="AB28" i="47"/>
  <c r="AC28" i="47"/>
  <c r="AD28" i="47"/>
  <c r="AE28" i="47"/>
  <c r="AF28" i="47"/>
  <c r="AG28" i="47"/>
  <c r="AG29" i="47" s="1"/>
  <c r="AH28" i="47"/>
  <c r="AI28" i="47"/>
  <c r="AJ28" i="47"/>
  <c r="AK28" i="47"/>
  <c r="AL28" i="47"/>
  <c r="AM28" i="47"/>
  <c r="AN28" i="47"/>
  <c r="AO28" i="47"/>
  <c r="AP28" i="47"/>
  <c r="AQ28" i="47"/>
  <c r="AS28" i="47"/>
  <c r="AT28" i="47"/>
  <c r="AU28" i="47"/>
  <c r="AV28" i="47"/>
  <c r="AW28" i="47"/>
  <c r="AX28" i="47"/>
  <c r="AY28" i="47"/>
  <c r="AZ28" i="47"/>
  <c r="BA28" i="47"/>
  <c r="BB28" i="47"/>
  <c r="BC28" i="47"/>
  <c r="BD28" i="47"/>
  <c r="BD29" i="47" s="1"/>
  <c r="BE28" i="47"/>
  <c r="BF28" i="47"/>
  <c r="BG28" i="47"/>
  <c r="BH28" i="47"/>
  <c r="E26" i="47"/>
  <c r="E27" i="47"/>
  <c r="J12" i="54"/>
  <c r="C19" i="54"/>
  <c r="C18" i="54"/>
  <c r="AJ14" i="54"/>
  <c r="Q14" i="54"/>
  <c r="J14" i="54"/>
  <c r="AJ13" i="54"/>
  <c r="Q13" i="54"/>
  <c r="J13" i="54"/>
  <c r="AJ12" i="54"/>
  <c r="Q12" i="54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32" i="45"/>
  <c r="H33" i="45"/>
  <c r="H34" i="45"/>
  <c r="H35" i="45"/>
  <c r="H9" i="45"/>
  <c r="D36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23" i="45"/>
  <c r="G24" i="45"/>
  <c r="G25" i="45"/>
  <c r="G26" i="45"/>
  <c r="G27" i="45"/>
  <c r="G28" i="45"/>
  <c r="G29" i="45"/>
  <c r="G30" i="45"/>
  <c r="G31" i="45"/>
  <c r="G32" i="45"/>
  <c r="G33" i="45"/>
  <c r="G34" i="45"/>
  <c r="G35" i="45"/>
  <c r="G9" i="45"/>
  <c r="E14" i="47"/>
  <c r="E23" i="47"/>
  <c r="I73" i="34"/>
  <c r="K72" i="34"/>
  <c r="M72" i="34" s="1"/>
  <c r="K56" i="34"/>
  <c r="M56" i="34" s="1"/>
  <c r="K55" i="34"/>
  <c r="M55" i="34" s="1"/>
  <c r="L73" i="34"/>
  <c r="J73" i="34"/>
  <c r="H73" i="34"/>
  <c r="G73" i="34"/>
  <c r="AQ22" i="47"/>
  <c r="BB22" i="47"/>
  <c r="O29" i="47"/>
  <c r="AZ29" i="47"/>
  <c r="AB29" i="47"/>
  <c r="AM29" i="47"/>
  <c r="AA29" i="47"/>
  <c r="BA29" i="47" l="1"/>
  <c r="AN29" i="47"/>
  <c r="AJ29" i="47"/>
  <c r="N22" i="47"/>
  <c r="R22" i="47"/>
  <c r="V29" i="47"/>
  <c r="AD29" i="47"/>
  <c r="AH22" i="47"/>
  <c r="AP22" i="47"/>
  <c r="AX29" i="47"/>
  <c r="BB29" i="47"/>
  <c r="BF22" i="47"/>
  <c r="BE22" i="47"/>
  <c r="O22" i="47"/>
  <c r="AC29" i="47"/>
  <c r="BC29" i="47"/>
  <c r="AW22" i="47"/>
  <c r="AO22" i="47"/>
  <c r="AK22" i="47"/>
  <c r="AG22" i="47"/>
  <c r="R29" i="47"/>
  <c r="C14" i="54"/>
  <c r="T29" i="47"/>
  <c r="Z22" i="47"/>
  <c r="AK29" i="47"/>
  <c r="S29" i="47"/>
  <c r="BF29" i="47"/>
  <c r="L29" i="47"/>
  <c r="AU22" i="47"/>
  <c r="AM22" i="47"/>
  <c r="AI22" i="47"/>
  <c r="V22" i="47"/>
  <c r="X22" i="47"/>
  <c r="J20" i="54"/>
  <c r="C12" i="54"/>
  <c r="Q20" i="54"/>
  <c r="W29" i="47"/>
  <c r="BG29" i="47"/>
  <c r="AP29" i="47"/>
  <c r="Z29" i="47"/>
  <c r="AX22" i="47"/>
  <c r="AT22" i="47"/>
  <c r="AL22" i="47"/>
  <c r="AD22" i="47"/>
  <c r="G36" i="59"/>
  <c r="AW29" i="47"/>
  <c r="X29" i="47"/>
  <c r="Q29" i="47"/>
  <c r="AS29" i="47"/>
  <c r="BE29" i="47"/>
  <c r="M29" i="47"/>
  <c r="BH29" i="47"/>
  <c r="AQ29" i="47"/>
  <c r="AE29" i="47"/>
  <c r="AY29" i="47"/>
  <c r="AH29" i="47"/>
  <c r="U29" i="47"/>
  <c r="AV29" i="47"/>
  <c r="C15" i="57"/>
  <c r="E21" i="47"/>
  <c r="H36" i="45"/>
  <c r="G36" i="45"/>
  <c r="M73" i="34"/>
  <c r="C13" i="54"/>
  <c r="AL29" i="47"/>
  <c r="K73" i="34"/>
  <c r="AT29" i="47"/>
  <c r="AI29" i="47"/>
  <c r="AF29" i="47"/>
  <c r="AS22" i="47"/>
  <c r="AJ20" i="54"/>
  <c r="AO29" i="47"/>
  <c r="C20" i="54" l="1"/>
  <c r="AR28" i="47"/>
  <c r="E24" i="47"/>
  <c r="E25" i="47" l="1"/>
  <c r="E28" i="47"/>
  <c r="AR29" i="47"/>
  <c r="E12" i="47" l="1"/>
  <c r="E29" i="47" l="1"/>
  <c r="E10" i="47"/>
  <c r="E15" i="47" l="1"/>
  <c r="E22" i="47" s="1"/>
</calcChain>
</file>

<file path=xl/sharedStrings.xml><?xml version="1.0" encoding="utf-8"?>
<sst xmlns="http://schemas.openxmlformats.org/spreadsheetml/2006/main" count="661" uniqueCount="359">
  <si>
    <t>Category</t>
  </si>
  <si>
    <t>Impairment Losses (nature of the impairment loss)</t>
  </si>
  <si>
    <t>Buildings</t>
  </si>
  <si>
    <t>Depreciation</t>
  </si>
  <si>
    <t>Colour coding of input sheets:</t>
  </si>
  <si>
    <t>Yellow = Input cells</t>
  </si>
  <si>
    <t>Grey - Not applicable/No inputs required</t>
  </si>
  <si>
    <t>Leave coloured cells blank if no information exists - PLEASE DO NOT ENTER TEXT unless specifically requested to do so.</t>
  </si>
  <si>
    <t>All dollar amounts are to be unrounded, and in nominal terms.</t>
  </si>
  <si>
    <t>Business address</t>
  </si>
  <si>
    <t>Address</t>
  </si>
  <si>
    <t>Suburb</t>
  </si>
  <si>
    <t>State</t>
  </si>
  <si>
    <t>Postcode</t>
  </si>
  <si>
    <t>Postal address</t>
  </si>
  <si>
    <t>Contact name/s</t>
  </si>
  <si>
    <t>Contact phone/s</t>
  </si>
  <si>
    <t>Contact email address/s</t>
  </si>
  <si>
    <t xml:space="preserve"> </t>
  </si>
  <si>
    <t>Table of contents</t>
  </si>
  <si>
    <t>Description</t>
  </si>
  <si>
    <t>Profit from sale of fixed assets</t>
  </si>
  <si>
    <t xml:space="preserve">Other revenue </t>
  </si>
  <si>
    <t>Total revenue</t>
  </si>
  <si>
    <t xml:space="preserve">Depreciation </t>
  </si>
  <si>
    <t>TOTAL ASSETS</t>
  </si>
  <si>
    <t>Total</t>
  </si>
  <si>
    <t>Total fixed assets</t>
  </si>
  <si>
    <t>Gas Pipeline Operator</t>
  </si>
  <si>
    <t xml:space="preserve">This template is to be uploaded by a Gas Pipeline Operator to its website to fulfil its annual reporting obligations. </t>
  </si>
  <si>
    <t xml:space="preserve">Australian business number: </t>
  </si>
  <si>
    <t>Pipeline location</t>
  </si>
  <si>
    <t>Number of customers</t>
  </si>
  <si>
    <t>Service type</t>
  </si>
  <si>
    <t>Service description</t>
  </si>
  <si>
    <t>Transportation services</t>
  </si>
  <si>
    <t xml:space="preserve"> Firm transportation service</t>
  </si>
  <si>
    <t xml:space="preserve"> Interruptible or as available transportation service</t>
  </si>
  <si>
    <t xml:space="preserve"> Backhaul services</t>
  </si>
  <si>
    <t xml:space="preserve"> Firm compression service</t>
  </si>
  <si>
    <t xml:space="preserve"> Interruptible compression service</t>
  </si>
  <si>
    <t>Storage services</t>
  </si>
  <si>
    <t xml:space="preserve"> Park services</t>
  </si>
  <si>
    <t xml:space="preserve"> Park and loan services</t>
  </si>
  <si>
    <t>Trading services</t>
  </si>
  <si>
    <t xml:space="preserve"> Capacity trading service</t>
  </si>
  <si>
    <t xml:space="preserve"> In pipe trading service</t>
  </si>
  <si>
    <t>Other (please specify)</t>
  </si>
  <si>
    <t>Provided to related parties</t>
  </si>
  <si>
    <t>Direct revenue</t>
  </si>
  <si>
    <t>Distribution/transmission revenue</t>
  </si>
  <si>
    <t>Customer contribution revenue</t>
  </si>
  <si>
    <t>Total direct revenue</t>
  </si>
  <si>
    <t>Other direct revenue</t>
  </si>
  <si>
    <t>Total indirect revenue allocated</t>
  </si>
  <si>
    <t>Insurance</t>
  </si>
  <si>
    <t>Licence and regulatory costs</t>
  </si>
  <si>
    <t>Directly attributable finance charges</t>
  </si>
  <si>
    <t>Indirect revenue allocated</t>
  </si>
  <si>
    <t>Employee costs</t>
  </si>
  <si>
    <t>Indirect operating Expenses</t>
  </si>
  <si>
    <t xml:space="preserve">Shared asset depreciation </t>
  </si>
  <si>
    <t>Loss from sale of shared fixed assets</t>
  </si>
  <si>
    <t>Amounts excluding related party transactions</t>
  </si>
  <si>
    <t>Related party transactions</t>
  </si>
  <si>
    <t>Direct costs</t>
  </si>
  <si>
    <t>Total direct costs</t>
  </si>
  <si>
    <t>Total costs</t>
  </si>
  <si>
    <t>Other direct costs</t>
  </si>
  <si>
    <t>Information technology and communication costs</t>
  </si>
  <si>
    <t>Rental and leasing costs</t>
  </si>
  <si>
    <t>Leasing and rental costs</t>
  </si>
  <si>
    <t>Pipeline assets</t>
  </si>
  <si>
    <t>Initial construction cost</t>
  </si>
  <si>
    <t>Asset disposal (at cost)</t>
  </si>
  <si>
    <t>Closing pipeline carrying value</t>
  </si>
  <si>
    <t>Initial purchase costs</t>
  </si>
  <si>
    <t>Improvements capitalised</t>
  </si>
  <si>
    <t>Depreciation/amortisation</t>
  </si>
  <si>
    <t>Other assets</t>
  </si>
  <si>
    <t>% allocated to pipeline</t>
  </si>
  <si>
    <t>Income statement account applied to</t>
  </si>
  <si>
    <t>Acquisition date</t>
  </si>
  <si>
    <t>Useful life</t>
  </si>
  <si>
    <t>Construction cost</t>
  </si>
  <si>
    <t>Additions</t>
  </si>
  <si>
    <t>Disposals</t>
  </si>
  <si>
    <t>Cost base</t>
  </si>
  <si>
    <t>Written down value</t>
  </si>
  <si>
    <t>Years</t>
  </si>
  <si>
    <t>Total pipeline assets</t>
  </si>
  <si>
    <t>Disposal (at cost)</t>
  </si>
  <si>
    <t>Backhaul services</t>
  </si>
  <si>
    <t>Capacity trading service</t>
  </si>
  <si>
    <t>In pipe trading service</t>
  </si>
  <si>
    <t>Year</t>
  </si>
  <si>
    <t>Asset description</t>
  </si>
  <si>
    <t>Compressors</t>
  </si>
  <si>
    <t>Closing compressors carrying value</t>
  </si>
  <si>
    <t>Depreciation of compressors</t>
  </si>
  <si>
    <t>Odourant plants</t>
  </si>
  <si>
    <t>Depreciation of odourant plants</t>
  </si>
  <si>
    <t>Closing odourant plants carrying value</t>
  </si>
  <si>
    <t>Depreciation of buildings</t>
  </si>
  <si>
    <t>Closing buildings carrying value</t>
  </si>
  <si>
    <t>Total allocated to pipeline excluding related parties</t>
  </si>
  <si>
    <t>Total related party amounts allocated to pipeline</t>
  </si>
  <si>
    <t>Total exempt services</t>
  </si>
  <si>
    <t>Capacity based</t>
  </si>
  <si>
    <t>Volumetric based</t>
  </si>
  <si>
    <t>Financial performance measures</t>
  </si>
  <si>
    <t>Earnings before interest and tax</t>
  </si>
  <si>
    <t>Total assets</t>
  </si>
  <si>
    <t>Return on assets</t>
  </si>
  <si>
    <t>Pipeline</t>
  </si>
  <si>
    <t>Earnings before Interest and tax (EBIT)</t>
  </si>
  <si>
    <t>Pipeline information</t>
  </si>
  <si>
    <t>Other Services</t>
  </si>
  <si>
    <t>Postage Stamp Transportation Services</t>
  </si>
  <si>
    <t>Zonal Based Transportation Services</t>
  </si>
  <si>
    <t>Distance Based Transportation Services (to major delivery points)</t>
  </si>
  <si>
    <t>Zone 1</t>
  </si>
  <si>
    <t>Zone 2</t>
  </si>
  <si>
    <t>Zone 3</t>
  </si>
  <si>
    <t>Major Delivery Point 1</t>
  </si>
  <si>
    <t>Major Delivery Point 2</t>
  </si>
  <si>
    <t>Major Delivery Point 3</t>
  </si>
  <si>
    <t>Other Delivery Points</t>
  </si>
  <si>
    <t>Capacity based charges</t>
  </si>
  <si>
    <t>Volumetric based charges</t>
  </si>
  <si>
    <t>Total Postage Stamp Revenue</t>
  </si>
  <si>
    <t>Total Zonal Revenue</t>
  </si>
  <si>
    <t>Total Distance Based Revenue</t>
  </si>
  <si>
    <t>Revenue $</t>
  </si>
  <si>
    <t>Total MDQ</t>
  </si>
  <si>
    <t>WAP ($/MDQ)</t>
  </si>
  <si>
    <t>WAP (GJ)</t>
  </si>
  <si>
    <t>Revenue</t>
  </si>
  <si>
    <t>Operating expenses</t>
  </si>
  <si>
    <t>Net tax liabilities</t>
  </si>
  <si>
    <t>Shared supporting assets</t>
  </si>
  <si>
    <t>Shared property, plant and equipment at cost</t>
  </si>
  <si>
    <t>Shared property, plant and equipment depreciation</t>
  </si>
  <si>
    <t>Closing shared property, plant and equipment</t>
  </si>
  <si>
    <t xml:space="preserve">Inventories </t>
  </si>
  <si>
    <t>Deferred tax assets</t>
  </si>
  <si>
    <t>Total shared supporting assets allocated</t>
  </si>
  <si>
    <t>Maintenance capitalised</t>
  </si>
  <si>
    <t>Description (list each individual  balance sheet item)</t>
  </si>
  <si>
    <t xml:space="preserve">Useful life </t>
  </si>
  <si>
    <t>years</t>
  </si>
  <si>
    <t>Reason for choosing this useful life</t>
  </si>
  <si>
    <t>Total service revenue</t>
  </si>
  <si>
    <t>Acqusition date</t>
  </si>
  <si>
    <t>Provided to non related parties</t>
  </si>
  <si>
    <t>Repairs and maintenance</t>
  </si>
  <si>
    <t>Wages</t>
  </si>
  <si>
    <t>Borrowing costs</t>
  </si>
  <si>
    <t xml:space="preserve">Total </t>
  </si>
  <si>
    <t>Source</t>
  </si>
  <si>
    <t>Total allocated to pipeline</t>
  </si>
  <si>
    <t>Construction date</t>
  </si>
  <si>
    <t>Service category</t>
  </si>
  <si>
    <t>Revenue by service</t>
  </si>
  <si>
    <t>Asset useful life</t>
  </si>
  <si>
    <t>Total capitalised pipeline construction costs</t>
  </si>
  <si>
    <t>Pipelines</t>
  </si>
  <si>
    <t>City Gates, supply regulators and valve stations</t>
  </si>
  <si>
    <t>Depreciation of city gates, supply regulators and valve stations</t>
  </si>
  <si>
    <t>Closing city gates, supply regulators and valve stations carrying value</t>
  </si>
  <si>
    <t>Metering</t>
  </si>
  <si>
    <t>Depreciation of metering</t>
  </si>
  <si>
    <t>Closing Metering</t>
  </si>
  <si>
    <t>SCADA (Communications)</t>
  </si>
  <si>
    <t>Depreciation of SCADA</t>
  </si>
  <si>
    <t>Closing SCADA carrying value</t>
  </si>
  <si>
    <t>Land and easements</t>
  </si>
  <si>
    <t>Closing land and easements carrying value</t>
  </si>
  <si>
    <t>Other depreciable assets</t>
  </si>
  <si>
    <t>Intitial purchase/improvement cost</t>
  </si>
  <si>
    <t>Other non-depreciable pipeline assets</t>
  </si>
  <si>
    <t>Construction or acquisition cost</t>
  </si>
  <si>
    <t>Current year depreciation</t>
  </si>
  <si>
    <t>Less depreciation</t>
  </si>
  <si>
    <t>Data validation lists</t>
  </si>
  <si>
    <t xml:space="preserve">Pipelines </t>
  </si>
  <si>
    <t xml:space="preserve">Compressors </t>
  </si>
  <si>
    <t xml:space="preserve">City Gates, supply regulators and valve stations </t>
  </si>
  <si>
    <t xml:space="preserve">Metering </t>
  </si>
  <si>
    <t xml:space="preserve">Odourant plants </t>
  </si>
  <si>
    <t xml:space="preserve">SCADA (Communications) </t>
  </si>
  <si>
    <t xml:space="preserve">Buildings </t>
  </si>
  <si>
    <t>Capitalised maintenance</t>
  </si>
  <si>
    <t>Estimated residual value</t>
  </si>
  <si>
    <t xml:space="preserve"> Firm forward haul transportation services</t>
  </si>
  <si>
    <t>Interruptible or as available transportation services</t>
  </si>
  <si>
    <t>Shared costs</t>
  </si>
  <si>
    <t>Asset impairment</t>
  </si>
  <si>
    <t>Impairment date</t>
  </si>
  <si>
    <t>Basis for impairment</t>
  </si>
  <si>
    <t>Reporting template</t>
  </si>
  <si>
    <t>Reporting period start date:</t>
  </si>
  <si>
    <t>Reporting period end date:</t>
  </si>
  <si>
    <t>Shared assets</t>
  </si>
  <si>
    <t>Construction cost or acqusition cost (where allowed) apportioned</t>
  </si>
  <si>
    <t>Recovered capital method (rule 569(4))</t>
  </si>
  <si>
    <t>Return on capital</t>
  </si>
  <si>
    <t>Total Return of Capital</t>
  </si>
  <si>
    <t>Negative residual value</t>
  </si>
  <si>
    <t>Reversal date</t>
  </si>
  <si>
    <t>Basis for Reversal</t>
  </si>
  <si>
    <t>Description (list each individual shared asset category greater than 5%)</t>
  </si>
  <si>
    <t>Category of shared assets</t>
  </si>
  <si>
    <t>Total amount</t>
  </si>
  <si>
    <t>Description of works</t>
  </si>
  <si>
    <t>Date recognised</t>
  </si>
  <si>
    <t>Firm forward haul transportation services</t>
  </si>
  <si>
    <t>Park and park and loan services</t>
  </si>
  <si>
    <t>$'000</t>
  </si>
  <si>
    <t>Total TJ</t>
  </si>
  <si>
    <t>Other shared costs</t>
  </si>
  <si>
    <t>Total shared costs allocated</t>
  </si>
  <si>
    <t>Pipeline length (km)</t>
  </si>
  <si>
    <t xml:space="preserve">Year ending </t>
  </si>
  <si>
    <t xml:space="preserve">   other service (insert description)</t>
  </si>
  <si>
    <t>$ nominal</t>
  </si>
  <si>
    <t>Table 1.1: Pipeline details</t>
  </si>
  <si>
    <t>Table 1.2: Pipeline services provided</t>
  </si>
  <si>
    <t>Table 2.1.1:  Revenue by service</t>
  </si>
  <si>
    <t>Table 2.2.1: Customer contributions received</t>
  </si>
  <si>
    <t>Table 2.2.2: Government contributions received</t>
  </si>
  <si>
    <t xml:space="preserve">Description </t>
  </si>
  <si>
    <t>(list each individual revenue item)</t>
  </si>
  <si>
    <t>Indirect revenue</t>
  </si>
  <si>
    <t>Table 2.3.1: Indirect revenue allocation</t>
  </si>
  <si>
    <t>Table 2.4.1: Shared cost allocation</t>
  </si>
  <si>
    <t xml:space="preserve"> (list each individual cost)</t>
  </si>
  <si>
    <t>Statement of pipeline revenues and expenses</t>
  </si>
  <si>
    <t>Revenue - contributions</t>
  </si>
  <si>
    <t>Statement of pipeline assets</t>
  </si>
  <si>
    <t>Table 3.1: Pipeline assets</t>
  </si>
  <si>
    <t>Table 4.1: Recovered capital method - pipeline assets</t>
  </si>
  <si>
    <t>Capital expenditure</t>
  </si>
  <si>
    <t>Weighted average prices</t>
  </si>
  <si>
    <t xml:space="preserve"> Interruptible or as available transportation services</t>
  </si>
  <si>
    <t>Table 5.1:  Weighted average prices</t>
  </si>
  <si>
    <t>$</t>
  </si>
  <si>
    <t>Return of capital</t>
  </si>
  <si>
    <t>Recovered capital method total asset value</t>
  </si>
  <si>
    <t>Drag and drop columns if required</t>
  </si>
  <si>
    <t>Impairment amount $ nominal</t>
  </si>
  <si>
    <t>Prior Impairment amount 
$ nominal</t>
  </si>
  <si>
    <t>Reversal amount
$nominal</t>
  </si>
  <si>
    <t>Expenditure ($ nominal)</t>
  </si>
  <si>
    <t>Table 3.1.1: Asset useful life</t>
  </si>
  <si>
    <t>Table 3.2.2: Asset impairment reversals</t>
  </si>
  <si>
    <t>Table 3.2.1: Assets impaired</t>
  </si>
  <si>
    <t>Table 3.3.1: Fixed assets at cost - pipeline assets</t>
  </si>
  <si>
    <t>Table 3.3.2: Shared assets at cost (less straight line depreciation)</t>
  </si>
  <si>
    <t>Table 3.4.1: Shared supporting asset allocation</t>
  </si>
  <si>
    <t>Service provider:</t>
  </si>
  <si>
    <t>Pipeline name:</t>
  </si>
  <si>
    <t>Indirect revenue excluding related parties</t>
  </si>
  <si>
    <t>Shared costs excluding related parties</t>
  </si>
  <si>
    <t>Indirect  revenue from related parties</t>
  </si>
  <si>
    <t>Shared costs paid to related parties</t>
  </si>
  <si>
    <t>Additions and improvements capitalised</t>
  </si>
  <si>
    <t>Prior years' depreciation</t>
  </si>
  <si>
    <t>Table 4.2: Pipeline details</t>
  </si>
  <si>
    <t>Basis of Preparation reference</t>
  </si>
  <si>
    <t>Table 1.1.1: Return on assets</t>
  </si>
  <si>
    <t>Table 2.1:  Statement of pipeline revenues and expenses</t>
  </si>
  <si>
    <t>Table 4.1.1: Capital expenditure greater than 5% of construction cost</t>
  </si>
  <si>
    <t>Firm stand alone compression services</t>
  </si>
  <si>
    <t>Firm park/park and loan services</t>
  </si>
  <si>
    <t>Stand alone compression services</t>
  </si>
  <si>
    <t>Additional (optional) notes and information</t>
  </si>
  <si>
    <t>Reporting period</t>
  </si>
  <si>
    <t>Previous reporting period</t>
  </si>
  <si>
    <t xml:space="preserve">please identify other shared costs </t>
  </si>
  <si>
    <t>Closing other depreciable pipeline assets carrying value</t>
  </si>
  <si>
    <t>Firm stand-alone compression service</t>
  </si>
  <si>
    <t>Interruptible or as available stand-alone compression service</t>
  </si>
  <si>
    <t>Stand-alone compression services</t>
  </si>
  <si>
    <t>Services exemption granted from ERA for Weighted Average Price disclosure</t>
  </si>
  <si>
    <t>Table 5.1.1: ERA exemptions</t>
  </si>
  <si>
    <t>Dark cyan = ERA insructions/headings</t>
  </si>
  <si>
    <t>Reporting Period</t>
  </si>
  <si>
    <t>Timesheets with allocation inc. for facilities shared</t>
  </si>
  <si>
    <t>n.a.</t>
  </si>
  <si>
    <t>Term of original pipeline contract - Other components of Meter stations, Comms &amp; Scada and Electrical and instrumentation are less</t>
  </si>
  <si>
    <t>7/09/2012 original purchse of assets, 01/07/2013 Pigging of original pipe and 31/12/2014 construction commissioned</t>
  </si>
  <si>
    <t>Upgrades to old original site buildings that were never allocation any value in the original valuation</t>
  </si>
  <si>
    <t>31/12/2014 construction commissioned</t>
  </si>
  <si>
    <t>Comms &amp; Scada included as part of pigging receiver assets and meter station assets</t>
  </si>
  <si>
    <t>10 &amp; 6</t>
  </si>
  <si>
    <t>07/09/2012 &amp; 31/12/2014</t>
  </si>
  <si>
    <t xml:space="preserve">Upgrades only, expected life </t>
  </si>
  <si>
    <t>Expected lives</t>
  </si>
  <si>
    <t>Original purchase</t>
  </si>
  <si>
    <t>Easement for PL19</t>
  </si>
  <si>
    <t>BHP Easement Access</t>
  </si>
  <si>
    <t>Ashburton Lot 186 on Deposited Plan 219155</t>
  </si>
  <si>
    <t>"10"" Pipeline and launcher"</t>
  </si>
  <si>
    <t>WAWP Pipeline</t>
  </si>
  <si>
    <t>Wheatstone Receiver Facility - Civil</t>
  </si>
  <si>
    <t>Wheatstone Receiver Facility - Mechanical</t>
  </si>
  <si>
    <t>Wheatstone Receiver Facility - E&amp;I</t>
  </si>
  <si>
    <t>Wheatstone Receiver Facility - Comms &amp; Scada</t>
  </si>
  <si>
    <t>Wheatstone Launcher Facility - Civil</t>
  </si>
  <si>
    <t>Wheatstone Launcher Facility - Mechanical</t>
  </si>
  <si>
    <t>Wheatstone Launcher Facility - E&amp;I</t>
  </si>
  <si>
    <t>Wheatstone Launcher Facility - Comms &amp; Scada</t>
  </si>
  <si>
    <t>Pigging PL19 10"line at Ashburton West Tubridgi</t>
  </si>
  <si>
    <t>ASW Accommodation (Refurb)</t>
  </si>
  <si>
    <t>Air Receiver</t>
  </si>
  <si>
    <t>Nitrogen Receiver</t>
  </si>
  <si>
    <t>Natural gas generator - near existing Transformer</t>
  </si>
  <si>
    <t>Uninteruptable power supply</t>
  </si>
  <si>
    <t>Wheatstone ASW Meter Station - Civil</t>
  </si>
  <si>
    <t>Wheatstone ASW Meter Station - Mechanical</t>
  </si>
  <si>
    <t>Wheatstone ASW Meter Station - E&amp;I</t>
  </si>
  <si>
    <t>Wheatstone ASW Meter Station - Comms &amp; Scada</t>
  </si>
  <si>
    <t>Slug Catcher</t>
  </si>
  <si>
    <t>GEF assets &lt;$250,000</t>
  </si>
  <si>
    <t>Low value assets throughout Tubridgi gathering cen</t>
  </si>
  <si>
    <t>Staight line max. 30 years as per contract.  Following purchase, PPA required assets to be increased in value.  This is not indicative for these accounts. Includes decommissioning</t>
  </si>
  <si>
    <t>Level 6/12-14 The Esplanade</t>
  </si>
  <si>
    <t>Perth</t>
  </si>
  <si>
    <t>WA</t>
  </si>
  <si>
    <t>PO Box Z5267, St Georges Terrace</t>
  </si>
  <si>
    <t>Wheatstone Ashburton West Pipeline</t>
  </si>
  <si>
    <t>Transmission</t>
  </si>
  <si>
    <t>Ashburton West</t>
  </si>
  <si>
    <t>Yes</t>
  </si>
  <si>
    <t>No</t>
  </si>
  <si>
    <t>DBP Development Group Pty Ltd</t>
  </si>
  <si>
    <t>ABN 31 153 396 911</t>
  </si>
  <si>
    <t>Timesheets with allocation inc. for facilities shared - detailed</t>
  </si>
  <si>
    <t xml:space="preserve">Firm service provided to the foundation customer </t>
  </si>
  <si>
    <t>Non-firm forward haul</t>
  </si>
  <si>
    <t>WAWP Pig barrel leak rectification (10" Ashburton West Lateral)</t>
  </si>
  <si>
    <t>WAWP Upgrade Overpressure protection WHR</t>
  </si>
  <si>
    <t>WAWP SIB</t>
  </si>
  <si>
    <t>WAWP Tooling</t>
  </si>
  <si>
    <t>WAWP - PSV and Pressure Vessel Inspection</t>
  </si>
  <si>
    <t>There are currently two distinct services provided by the WAWP:</t>
  </si>
  <si>
    <r>
      <t>1.</t>
    </r>
    <r>
      <rPr>
        <sz val="7"/>
        <rFont val="Times New Roman"/>
        <family val="1"/>
      </rPr>
      <t xml:space="preserve">     </t>
    </r>
    <r>
      <rPr>
        <sz val="10"/>
        <rFont val="Tahoma"/>
        <family val="2"/>
      </rPr>
      <t xml:space="preserve">the firm capacity service provided to the foundation shipper; and </t>
    </r>
  </si>
  <si>
    <r>
      <t>2.</t>
    </r>
    <r>
      <rPr>
        <sz val="7"/>
        <rFont val="Times New Roman"/>
        <family val="1"/>
      </rPr>
      <t xml:space="preserve">     </t>
    </r>
    <r>
      <rPr>
        <sz val="10"/>
        <rFont val="Tahoma"/>
        <family val="2"/>
      </rPr>
      <t xml:space="preserve">a non-firm haul capacity service provided to another shipper. </t>
    </r>
  </si>
  <si>
    <t>Non-depreciable</t>
  </si>
  <si>
    <t xml:space="preserve">Ashburton West Pipeline (WAWP) were provided, directly or indirectly, to no more than 2 users of the non-scheme pipeline. </t>
  </si>
  <si>
    <t>It is on this basis the service provider is not required (subject to the ERA’s consideration) to publish weighted average price</t>
  </si>
  <si>
    <t xml:space="preserve">information for a pipeline service provided by the Wheatstone Ashburton West Pipeline. </t>
  </si>
  <si>
    <t>2, 6, 8 &amp; 10</t>
  </si>
  <si>
    <t>Term of original pipeline contract</t>
  </si>
  <si>
    <t>Not populated - Exemption from ERA</t>
  </si>
  <si>
    <t>CWIP</t>
  </si>
  <si>
    <t xml:space="preserve">In accordance with NGR 556(3), for the period 1 January 2019 to 31 December 2019, pipeline services on the Wheatstone </t>
  </si>
  <si>
    <t>WAWP - Intelligent Pigging (16" Ashburton West Loop and Wheatstone 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</si>
</sst>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_);_(@_)"/>
    <numFmt numFmtId="166" formatCode="0.0"/>
    <numFmt numFmtId="167" formatCode="0.0000"/>
    <numFmt numFmtId="168" formatCode="#,##0.0"/>
    <numFmt numFmtId="169" formatCode="yyyy"/>
    <numFmt numFmtId="171" formatCode="_-* #,##0_-;\-* #,##0_-;_-* &quot;-&quot;??_-;_-@_-"/>
  </numFmts>
  <fonts count="71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5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sz val="18"/>
      <color indexed="62"/>
      <name val="Arial"/>
      <family val="2"/>
    </font>
    <font>
      <u/>
      <sz val="10"/>
      <color indexed="12"/>
      <name val="Arial"/>
      <family val="2"/>
    </font>
    <font>
      <b/>
      <sz val="10"/>
      <color indexed="62"/>
      <name val="Arial"/>
      <family val="2"/>
    </font>
    <font>
      <b/>
      <sz val="10"/>
      <color indexed="18"/>
      <name val="Arial"/>
      <family val="2"/>
    </font>
    <font>
      <b/>
      <sz val="12"/>
      <color indexed="6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name val="Malgun Gothic"/>
      <family val="2"/>
    </font>
    <font>
      <sz val="10"/>
      <name val="Cambria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b/>
      <sz val="9"/>
      <name val="Malgun Gothic"/>
      <family val="2"/>
    </font>
    <font>
      <sz val="10"/>
      <name val="Calibri Light"/>
      <family val="2"/>
      <scheme val="major"/>
    </font>
    <font>
      <sz val="28"/>
      <color rgb="FFFF0000"/>
      <name val="Arial"/>
      <family val="2"/>
    </font>
    <font>
      <sz val="8"/>
      <color rgb="FF000000"/>
      <name val="Malgun Gothic"/>
      <family val="2"/>
    </font>
    <font>
      <sz val="18"/>
      <color theme="0"/>
      <name val="Arial"/>
      <family val="2"/>
    </font>
    <font>
      <b/>
      <sz val="18"/>
      <color theme="0"/>
      <name val="Arial Black"/>
      <family val="2"/>
    </font>
    <font>
      <b/>
      <sz val="18"/>
      <color theme="0"/>
      <name val="Arial"/>
      <family val="2"/>
    </font>
    <font>
      <u/>
      <sz val="18"/>
      <color theme="0"/>
      <name val="Arial"/>
      <family val="2"/>
    </font>
    <font>
      <sz val="10"/>
      <color rgb="FF0000FF"/>
      <name val="Arial"/>
      <family val="2"/>
    </font>
    <font>
      <sz val="10"/>
      <color rgb="FF0070C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rgb="FF0000FF"/>
      <name val="Arial"/>
      <family val="2"/>
    </font>
    <font>
      <b/>
      <sz val="9"/>
      <color theme="0"/>
      <name val="Malgun Gothic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name val="Tahoma"/>
      <family val="2"/>
    </font>
    <font>
      <sz val="7"/>
      <name val="Times New Roman"/>
      <family val="1"/>
    </font>
    <font>
      <i/>
      <sz val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8"/>
      </patternFill>
    </fill>
    <fill>
      <patternFill patternType="solid">
        <fgColor indexed="38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 style="medium">
        <color indexed="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164" fontId="6" fillId="13" borderId="0" applyNumberFormat="0" applyFont="0" applyBorder="0" applyAlignment="0">
      <alignment horizontal="right"/>
    </xf>
    <xf numFmtId="41" fontId="6" fillId="13" borderId="0" applyNumberFormat="0" applyFont="0" applyBorder="0" applyAlignment="0">
      <alignment horizontal="right"/>
    </xf>
    <xf numFmtId="41" fontId="42" fillId="13" borderId="0" applyNumberFormat="0" applyFont="0" applyBorder="0" applyAlignment="0">
      <alignment horizontal="right"/>
    </xf>
    <xf numFmtId="41" fontId="42" fillId="13" borderId="0" applyNumberFormat="0" applyFont="0" applyBorder="0" applyAlignment="0">
      <alignment horizontal="right"/>
    </xf>
    <xf numFmtId="0" fontId="20" fillId="8" borderId="1" applyNumberFormat="0" applyAlignment="0" applyProtection="0"/>
    <xf numFmtId="0" fontId="20" fillId="9" borderId="1" applyNumberFormat="0" applyAlignment="0" applyProtection="0"/>
    <xf numFmtId="0" fontId="21" fillId="26" borderId="2" applyNumberFormat="0" applyAlignment="0" applyProtection="0"/>
    <xf numFmtId="0" fontId="21" fillId="27" borderId="2" applyNumberFormat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7" fillId="4" borderId="1" applyNumberFormat="0" applyAlignment="0" applyProtection="0"/>
    <xf numFmtId="0" fontId="27" fillId="5" borderId="1" applyNumberFormat="0" applyAlignment="0" applyProtection="0"/>
    <xf numFmtId="164" fontId="1" fillId="30" borderId="0" applyFont="0" applyBorder="0" applyAlignment="0">
      <alignment horizontal="right"/>
      <protection locked="0"/>
    </xf>
    <xf numFmtId="41" fontId="6" fillId="30" borderId="0" applyFont="0" applyBorder="0" applyAlignment="0">
      <alignment horizontal="right"/>
      <protection locked="0"/>
    </xf>
    <xf numFmtId="41" fontId="42" fillId="30" borderId="0" applyFont="0" applyBorder="0" applyAlignment="0">
      <alignment horizontal="right"/>
      <protection locked="0"/>
    </xf>
    <xf numFmtId="41" fontId="42" fillId="30" borderId="0" applyFont="0" applyBorder="0" applyAlignment="0">
      <alignment horizontal="right"/>
      <protection locked="0"/>
    </xf>
    <xf numFmtId="165" fontId="6" fillId="29" borderId="0" applyFont="0" applyBorder="0">
      <alignment horizontal="right"/>
      <protection locked="0"/>
    </xf>
    <xf numFmtId="165" fontId="42" fillId="29" borderId="0" applyFont="0" applyBorder="0">
      <alignment horizontal="right"/>
      <protection locked="0"/>
    </xf>
    <xf numFmtId="164" fontId="6" fillId="7" borderId="0" applyFont="0" applyBorder="0">
      <alignment horizontal="right"/>
      <protection locked="0"/>
    </xf>
    <xf numFmtId="41" fontId="6" fillId="7" borderId="0" applyFont="0" applyBorder="0">
      <alignment horizontal="right"/>
      <protection locked="0"/>
    </xf>
    <xf numFmtId="41" fontId="42" fillId="7" borderId="0" applyFont="0" applyBorder="0">
      <alignment horizontal="right"/>
      <protection locked="0"/>
    </xf>
    <xf numFmtId="41" fontId="42" fillId="7" borderId="0" applyFont="0" applyBorder="0">
      <alignment horizontal="right"/>
      <protection locked="0"/>
    </xf>
    <xf numFmtId="0" fontId="28" fillId="0" borderId="6" applyNumberFormat="0" applyFill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48" fillId="0" borderId="0"/>
    <xf numFmtId="0" fontId="41" fillId="0" borderId="0"/>
    <xf numFmtId="0" fontId="6" fillId="0" borderId="0"/>
    <xf numFmtId="0" fontId="42" fillId="0" borderId="0"/>
    <xf numFmtId="0" fontId="1" fillId="9" borderId="0"/>
    <xf numFmtId="0" fontId="1" fillId="9" borderId="0"/>
    <xf numFmtId="0" fontId="1" fillId="9" borderId="0"/>
    <xf numFmtId="0" fontId="1" fillId="0" borderId="0"/>
    <xf numFmtId="0" fontId="1" fillId="9" borderId="0"/>
    <xf numFmtId="0" fontId="6" fillId="9" borderId="0"/>
    <xf numFmtId="0" fontId="1" fillId="9" borderId="0"/>
    <xf numFmtId="0" fontId="1" fillId="9" borderId="0"/>
    <xf numFmtId="0" fontId="42" fillId="9" borderId="0"/>
    <xf numFmtId="0" fontId="1" fillId="9" borderId="0"/>
    <xf numFmtId="0" fontId="6" fillId="6" borderId="7" applyNumberFormat="0" applyFont="0" applyAlignment="0" applyProtection="0"/>
    <xf numFmtId="0" fontId="42" fillId="7" borderId="7" applyNumberFormat="0" applyFont="0" applyAlignment="0" applyProtection="0"/>
    <xf numFmtId="0" fontId="30" fillId="8" borderId="8" applyNumberFormat="0" applyAlignment="0" applyProtection="0"/>
    <xf numFmtId="0" fontId="30" fillId="9" borderId="8" applyNumberFormat="0" applyAlignment="0" applyProtection="0"/>
    <xf numFmtId="0" fontId="1" fillId="0" borderId="0"/>
    <xf numFmtId="0" fontId="6" fillId="0" borderId="0"/>
    <xf numFmtId="0" fontId="42" fillId="0" borderId="0"/>
    <xf numFmtId="0" fontId="42" fillId="0" borderId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9" fontId="66" fillId="0" borderId="0" applyFont="0" applyFill="0" applyBorder="0" applyAlignment="0" applyProtection="0"/>
  </cellStyleXfs>
  <cellXfs count="395">
    <xf numFmtId="0" fontId="0" fillId="0" borderId="0" xfId="0"/>
    <xf numFmtId="0" fontId="2" fillId="9" borderId="0" xfId="92" applyFont="1"/>
    <xf numFmtId="0" fontId="1" fillId="9" borderId="0" xfId="92"/>
    <xf numFmtId="0" fontId="3" fillId="9" borderId="0" xfId="92" applyFont="1"/>
    <xf numFmtId="2" fontId="7" fillId="9" borderId="0" xfId="92" applyNumberFormat="1" applyFont="1" applyBorder="1" applyAlignment="1" applyProtection="1">
      <alignment horizontal="left"/>
    </xf>
    <xf numFmtId="0" fontId="8" fillId="9" borderId="0" xfId="92" applyFont="1" applyAlignment="1" applyProtection="1">
      <protection locked="0"/>
    </xf>
    <xf numFmtId="0" fontId="8" fillId="9" borderId="0" xfId="92" applyFont="1" applyProtection="1">
      <protection locked="0"/>
    </xf>
    <xf numFmtId="0" fontId="7" fillId="9" borderId="0" xfId="92" applyFont="1"/>
    <xf numFmtId="0" fontId="1" fillId="9" borderId="0" xfId="92" applyAlignment="1"/>
    <xf numFmtId="0" fontId="11" fillId="9" borderId="0" xfId="90" applyFont="1"/>
    <xf numFmtId="0" fontId="11" fillId="9" borderId="0" xfId="90" applyFont="1" applyFill="1" applyBorder="1"/>
    <xf numFmtId="0" fontId="11" fillId="9" borderId="0" xfId="90" applyFont="1" applyFill="1"/>
    <xf numFmtId="0" fontId="12" fillId="9" borderId="0" xfId="90" applyFont="1" applyFill="1" applyBorder="1" applyAlignment="1">
      <alignment vertical="center"/>
    </xf>
    <xf numFmtId="0" fontId="12" fillId="9" borderId="0" xfId="90" applyFont="1" applyFill="1" applyBorder="1" applyAlignment="1"/>
    <xf numFmtId="0" fontId="11" fillId="9" borderId="0" xfId="90" applyFont="1" applyFill="1" applyBorder="1" applyAlignment="1">
      <alignment vertical="center"/>
    </xf>
    <xf numFmtId="0" fontId="11" fillId="9" borderId="0" xfId="90" applyFont="1" applyAlignment="1">
      <alignment vertical="center"/>
    </xf>
    <xf numFmtId="0" fontId="4" fillId="9" borderId="0" xfId="90" applyFont="1" applyFill="1" applyBorder="1" applyAlignment="1">
      <alignment vertical="center"/>
    </xf>
    <xf numFmtId="0" fontId="11" fillId="9" borderId="0" xfId="90" applyFont="1" applyFill="1" applyAlignment="1">
      <alignment vertical="center"/>
    </xf>
    <xf numFmtId="0" fontId="16" fillId="9" borderId="0" xfId="90" applyFont="1" applyFill="1" applyBorder="1" applyAlignment="1">
      <alignment vertical="center"/>
    </xf>
    <xf numFmtId="0" fontId="11" fillId="0" borderId="0" xfId="90" applyFont="1" applyFill="1" applyBorder="1"/>
    <xf numFmtId="0" fontId="2" fillId="9" borderId="0" xfId="94" applyFont="1"/>
    <xf numFmtId="0" fontId="35" fillId="9" borderId="0" xfId="93" applyFont="1" applyFill="1" applyBorder="1" applyAlignment="1"/>
    <xf numFmtId="0" fontId="1" fillId="9" borderId="0" xfId="94"/>
    <xf numFmtId="0" fontId="2" fillId="0" borderId="0" xfId="94" applyFont="1" applyFill="1" applyAlignment="1"/>
    <xf numFmtId="166" fontId="3" fillId="9" borderId="0" xfId="94" applyNumberFormat="1" applyFont="1" applyBorder="1" applyAlignment="1">
      <alignment horizontal="left"/>
    </xf>
    <xf numFmtId="49" fontId="6" fillId="9" borderId="0" xfId="94" applyNumberFormat="1" applyFont="1"/>
    <xf numFmtId="2" fontId="6" fillId="9" borderId="0" xfId="94" applyNumberFormat="1" applyFont="1" applyBorder="1"/>
    <xf numFmtId="164" fontId="6" fillId="9" borderId="0" xfId="94" applyNumberFormat="1" applyFont="1" applyBorder="1" applyAlignment="1">
      <alignment horizontal="center"/>
    </xf>
    <xf numFmtId="164" fontId="6" fillId="9" borderId="0" xfId="94" applyNumberFormat="1" applyFont="1" applyBorder="1"/>
    <xf numFmtId="0" fontId="6" fillId="9" borderId="0" xfId="94" applyFont="1"/>
    <xf numFmtId="2" fontId="36" fillId="31" borderId="10" xfId="94" applyNumberFormat="1" applyFont="1" applyFill="1" applyBorder="1" applyAlignment="1">
      <alignment horizontal="center" vertical="center" wrapText="1"/>
    </xf>
    <xf numFmtId="0" fontId="3" fillId="9" borderId="0" xfId="94" applyFont="1"/>
    <xf numFmtId="0" fontId="39" fillId="9" borderId="0" xfId="94" applyFont="1"/>
    <xf numFmtId="166" fontId="10" fillId="31" borderId="11" xfId="59" applyNumberFormat="1" applyFont="1" applyFill="1" applyBorder="1" applyAlignment="1">
      <alignment horizontal="center" vertical="center"/>
    </xf>
    <xf numFmtId="0" fontId="4" fillId="9" borderId="0" xfId="94" applyFont="1"/>
    <xf numFmtId="39" fontId="6" fillId="9" borderId="0" xfId="94" applyNumberFormat="1" applyFont="1"/>
    <xf numFmtId="0" fontId="6" fillId="31" borderId="12" xfId="94" applyFont="1" applyFill="1" applyBorder="1"/>
    <xf numFmtId="0" fontId="6" fillId="31" borderId="0" xfId="94" applyFont="1" applyFill="1" applyBorder="1"/>
    <xf numFmtId="0" fontId="6" fillId="31" borderId="13" xfId="94" applyFont="1" applyFill="1" applyBorder="1"/>
    <xf numFmtId="0" fontId="1" fillId="9" borderId="0" xfId="97"/>
    <xf numFmtId="0" fontId="2" fillId="9" borderId="0" xfId="97" applyFont="1" applyAlignment="1"/>
    <xf numFmtId="49" fontId="6" fillId="9" borderId="0" xfId="97" applyNumberFormat="1" applyFont="1"/>
    <xf numFmtId="164" fontId="6" fillId="9" borderId="0" xfId="97" applyNumberFormat="1" applyFont="1" applyBorder="1"/>
    <xf numFmtId="166" fontId="4" fillId="9" borderId="0" xfId="97" applyNumberFormat="1" applyFont="1" applyBorder="1" applyAlignment="1">
      <alignment horizontal="left"/>
    </xf>
    <xf numFmtId="49" fontId="3" fillId="13" borderId="10" xfId="97" applyNumberFormat="1" applyFont="1" applyFill="1" applyBorder="1" applyAlignment="1">
      <alignment horizontal="right"/>
    </xf>
    <xf numFmtId="0" fontId="2" fillId="0" borderId="0" xfId="0" applyFont="1"/>
    <xf numFmtId="0" fontId="4" fillId="0" borderId="0" xfId="0" applyFont="1"/>
    <xf numFmtId="167" fontId="36" fillId="31" borderId="10" xfId="99" applyNumberFormat="1" applyFont="1" applyFill="1" applyBorder="1" applyAlignment="1">
      <alignment horizontal="center" vertical="center" wrapText="1"/>
    </xf>
    <xf numFmtId="49" fontId="36" fillId="31" borderId="10" xfId="99" applyNumberFormat="1" applyFont="1" applyFill="1" applyBorder="1" applyAlignment="1">
      <alignment horizontal="center" vertical="center" wrapText="1"/>
    </xf>
    <xf numFmtId="166" fontId="5" fillId="31" borderId="10" xfId="99" applyNumberFormat="1" applyFont="1" applyFill="1" applyBorder="1" applyAlignment="1">
      <alignment horizontal="left"/>
    </xf>
    <xf numFmtId="166" fontId="6" fillId="7" borderId="10" xfId="99" applyNumberFormat="1" applyFont="1" applyFill="1" applyBorder="1" applyAlignment="1">
      <alignment horizontal="right"/>
    </xf>
    <xf numFmtId="167" fontId="10" fillId="32" borderId="0" xfId="0" applyNumberFormat="1" applyFont="1" applyFill="1" applyBorder="1" applyAlignment="1">
      <alignment horizontal="left" vertical="center" wrapText="1"/>
    </xf>
    <xf numFmtId="166" fontId="6" fillId="13" borderId="10" xfId="99" applyNumberFormat="1" applyFont="1" applyFill="1" applyBorder="1" applyAlignment="1">
      <alignment horizontal="right"/>
    </xf>
    <xf numFmtId="0" fontId="36" fillId="13" borderId="14" xfId="97" applyFont="1" applyFill="1" applyBorder="1" applyAlignment="1">
      <alignment horizontal="right"/>
    </xf>
    <xf numFmtId="166" fontId="3" fillId="13" borderId="10" xfId="99" applyNumberFormat="1" applyFont="1" applyFill="1" applyBorder="1" applyAlignment="1">
      <alignment horizontal="right"/>
    </xf>
    <xf numFmtId="0" fontId="6" fillId="33" borderId="0" xfId="94" applyFont="1" applyFill="1"/>
    <xf numFmtId="43" fontId="6" fillId="7" borderId="10" xfId="59" applyFont="1" applyFill="1" applyBorder="1" applyAlignment="1">
      <alignment horizontal="right"/>
    </xf>
    <xf numFmtId="43" fontId="3" fillId="13" borderId="10" xfId="59" applyFont="1" applyFill="1" applyBorder="1" applyAlignment="1">
      <alignment horizontal="right"/>
    </xf>
    <xf numFmtId="43" fontId="6" fillId="13" borderId="10" xfId="59" applyFont="1" applyFill="1" applyBorder="1" applyAlignment="1">
      <alignment horizontal="right"/>
    </xf>
    <xf numFmtId="0" fontId="49" fillId="9" borderId="0" xfId="92" applyFont="1"/>
    <xf numFmtId="0" fontId="40" fillId="34" borderId="0" xfId="0" applyNumberFormat="1" applyFont="1" applyFill="1" applyAlignment="1"/>
    <xf numFmtId="0" fontId="50" fillId="34" borderId="0" xfId="0" applyNumberFormat="1" applyFont="1" applyFill="1" applyAlignment="1"/>
    <xf numFmtId="43" fontId="38" fillId="13" borderId="10" xfId="59" applyFont="1" applyFill="1" applyBorder="1" applyAlignment="1"/>
    <xf numFmtId="43" fontId="37" fillId="13" borderId="10" xfId="59" applyFont="1" applyFill="1" applyBorder="1" applyAlignment="1"/>
    <xf numFmtId="43" fontId="6" fillId="35" borderId="10" xfId="59" applyFont="1" applyFill="1" applyBorder="1" applyAlignment="1">
      <alignment horizontal="right"/>
    </xf>
    <xf numFmtId="0" fontId="11" fillId="9" borderId="0" xfId="90" applyFont="1" applyBorder="1" applyAlignment="1">
      <alignment vertical="center"/>
    </xf>
    <xf numFmtId="0" fontId="1" fillId="9" borderId="0" xfId="90" applyFill="1" applyBorder="1"/>
    <xf numFmtId="0" fontId="6" fillId="9" borderId="0" xfId="92" applyFont="1"/>
    <xf numFmtId="0" fontId="43" fillId="35" borderId="0" xfId="94" applyFont="1" applyFill="1"/>
    <xf numFmtId="0" fontId="44" fillId="35" borderId="0" xfId="94" applyFont="1" applyFill="1"/>
    <xf numFmtId="14" fontId="43" fillId="35" borderId="0" xfId="94" applyNumberFormat="1" applyFont="1" applyFill="1"/>
    <xf numFmtId="14" fontId="43" fillId="35" borderId="0" xfId="94" applyNumberFormat="1" applyFont="1" applyFill="1" applyAlignment="1">
      <alignment horizontal="left"/>
    </xf>
    <xf numFmtId="166" fontId="6" fillId="7" borderId="10" xfId="94" applyNumberFormat="1" applyFont="1" applyFill="1" applyBorder="1" applyAlignment="1">
      <alignment horizontal="left"/>
    </xf>
    <xf numFmtId="1" fontId="6" fillId="13" borderId="10" xfId="59" applyNumberFormat="1" applyFont="1" applyFill="1" applyBorder="1" applyAlignment="1">
      <alignment horizontal="right"/>
    </xf>
    <xf numFmtId="43" fontId="6" fillId="13" borderId="10" xfId="59" applyFont="1" applyFill="1" applyBorder="1" applyAlignment="1"/>
    <xf numFmtId="0" fontId="0" fillId="9" borderId="0" xfId="97" applyFont="1"/>
    <xf numFmtId="167" fontId="45" fillId="32" borderId="0" xfId="0" applyNumberFormat="1" applyFont="1" applyFill="1" applyBorder="1" applyAlignment="1">
      <alignment horizontal="left" vertical="center" wrapText="1"/>
    </xf>
    <xf numFmtId="14" fontId="43" fillId="35" borderId="0" xfId="94" applyNumberFormat="1" applyFont="1" applyFill="1" applyAlignment="1">
      <alignment vertical="center"/>
    </xf>
    <xf numFmtId="14" fontId="43" fillId="35" borderId="0" xfId="94" applyNumberFormat="1" applyFont="1" applyFill="1" applyAlignment="1">
      <alignment horizontal="left" vertical="center"/>
    </xf>
    <xf numFmtId="43" fontId="6" fillId="35" borderId="15" xfId="59" applyFont="1" applyFill="1" applyBorder="1" applyAlignment="1">
      <alignment horizontal="right"/>
    </xf>
    <xf numFmtId="0" fontId="6" fillId="33" borderId="0" xfId="96" applyFont="1" applyFill="1" applyBorder="1" applyAlignment="1">
      <alignment vertical="center"/>
    </xf>
    <xf numFmtId="168" fontId="6" fillId="36" borderId="10" xfId="97" applyNumberFormat="1" applyFont="1" applyFill="1" applyBorder="1" applyAlignment="1"/>
    <xf numFmtId="0" fontId="6" fillId="37" borderId="12" xfId="94" applyFont="1" applyFill="1" applyBorder="1" applyAlignment="1"/>
    <xf numFmtId="0" fontId="10" fillId="37" borderId="0" xfId="94" applyFont="1" applyFill="1" applyBorder="1"/>
    <xf numFmtId="0" fontId="10" fillId="37" borderId="0" xfId="94" applyFont="1" applyFill="1" applyBorder="1" applyAlignment="1">
      <alignment horizontal="right" indent="1"/>
    </xf>
    <xf numFmtId="0" fontId="6" fillId="37" borderId="13" xfId="94" applyFont="1" applyFill="1" applyBorder="1" applyAlignment="1"/>
    <xf numFmtId="0" fontId="6" fillId="37" borderId="12" xfId="94" applyFont="1" applyFill="1" applyBorder="1"/>
    <xf numFmtId="0" fontId="6" fillId="37" borderId="16" xfId="94" applyFont="1" applyFill="1" applyBorder="1"/>
    <xf numFmtId="0" fontId="10" fillId="37" borderId="17" xfId="94" applyFont="1" applyFill="1" applyBorder="1" applyAlignment="1" applyProtection="1">
      <protection locked="0"/>
    </xf>
    <xf numFmtId="0" fontId="6" fillId="37" borderId="17" xfId="94" applyFont="1" applyFill="1" applyBorder="1" applyProtection="1">
      <protection locked="0"/>
    </xf>
    <xf numFmtId="0" fontId="6" fillId="37" borderId="17" xfId="94" applyFont="1" applyFill="1" applyBorder="1"/>
    <xf numFmtId="0" fontId="6" fillId="37" borderId="17" xfId="94" applyFont="1" applyFill="1" applyBorder="1" applyAlignment="1" applyProtection="1">
      <protection locked="0"/>
    </xf>
    <xf numFmtId="0" fontId="6" fillId="37" borderId="18" xfId="94" applyFont="1" applyFill="1" applyBorder="1"/>
    <xf numFmtId="0" fontId="6" fillId="37" borderId="0" xfId="94" applyFont="1" applyFill="1" applyBorder="1"/>
    <xf numFmtId="0" fontId="6" fillId="37" borderId="13" xfId="94" applyFont="1" applyFill="1" applyBorder="1"/>
    <xf numFmtId="0" fontId="51" fillId="37" borderId="19" xfId="90" applyFont="1" applyFill="1" applyBorder="1"/>
    <xf numFmtId="0" fontId="51" fillId="37" borderId="20" xfId="90" applyFont="1" applyFill="1" applyBorder="1"/>
    <xf numFmtId="0" fontId="51" fillId="37" borderId="0" xfId="90" applyFont="1" applyFill="1" applyBorder="1" applyAlignment="1">
      <alignment horizontal="center" vertical="center"/>
    </xf>
    <xf numFmtId="0" fontId="52" fillId="37" borderId="0" xfId="90" applyFont="1" applyFill="1" applyBorder="1" applyAlignment="1">
      <alignment horizontal="center" vertical="center"/>
    </xf>
    <xf numFmtId="0" fontId="51" fillId="37" borderId="21" xfId="90" applyFont="1" applyFill="1" applyBorder="1" applyAlignment="1">
      <alignment vertical="center"/>
    </xf>
    <xf numFmtId="0" fontId="51" fillId="37" borderId="0" xfId="90" applyFont="1" applyFill="1" applyBorder="1"/>
    <xf numFmtId="0" fontId="53" fillId="37" borderId="0" xfId="90" applyFont="1" applyFill="1" applyBorder="1"/>
    <xf numFmtId="0" fontId="54" fillId="37" borderId="0" xfId="70" applyFont="1" applyFill="1" applyBorder="1" applyAlignment="1" applyProtection="1"/>
    <xf numFmtId="0" fontId="51" fillId="37" borderId="22" xfId="90" applyFont="1" applyFill="1" applyBorder="1"/>
    <xf numFmtId="0" fontId="51" fillId="37" borderId="23" xfId="90" applyFont="1" applyFill="1" applyBorder="1"/>
    <xf numFmtId="0" fontId="14" fillId="38" borderId="22" xfId="90" applyFont="1" applyFill="1" applyBorder="1" applyAlignment="1">
      <alignment vertical="center"/>
    </xf>
    <xf numFmtId="0" fontId="3" fillId="38" borderId="19" xfId="90" applyFont="1" applyFill="1" applyBorder="1" applyAlignment="1">
      <alignment vertical="center"/>
    </xf>
    <xf numFmtId="0" fontId="3" fillId="38" borderId="20" xfId="90" applyFont="1" applyFill="1" applyBorder="1" applyAlignment="1">
      <alignment vertical="center"/>
    </xf>
    <xf numFmtId="0" fontId="14" fillId="38" borderId="24" xfId="90" applyFont="1" applyFill="1" applyBorder="1" applyAlignment="1">
      <alignment vertical="center"/>
    </xf>
    <xf numFmtId="0" fontId="3" fillId="38" borderId="0" xfId="90" applyFont="1" applyFill="1" applyBorder="1" applyAlignment="1">
      <alignment vertical="center"/>
    </xf>
    <xf numFmtId="0" fontId="14" fillId="38" borderId="17" xfId="90" applyFont="1" applyFill="1" applyBorder="1" applyAlignment="1">
      <alignment vertical="center"/>
    </xf>
    <xf numFmtId="0" fontId="11" fillId="38" borderId="0" xfId="90" applyFont="1" applyFill="1" applyBorder="1" applyAlignment="1">
      <alignment vertical="center"/>
    </xf>
    <xf numFmtId="0" fontId="14" fillId="38" borderId="0" xfId="90" applyFont="1" applyFill="1" applyBorder="1" applyAlignment="1">
      <alignment vertical="center"/>
    </xf>
    <xf numFmtId="0" fontId="15" fillId="38" borderId="0" xfId="90" applyFont="1" applyFill="1" applyBorder="1" applyAlignment="1">
      <alignment horizontal="left" vertical="center"/>
    </xf>
    <xf numFmtId="0" fontId="11" fillId="38" borderId="25" xfId="90" applyFont="1" applyFill="1" applyBorder="1"/>
    <xf numFmtId="0" fontId="3" fillId="38" borderId="13" xfId="90" applyFont="1" applyFill="1" applyBorder="1" applyAlignment="1">
      <alignment vertical="center"/>
    </xf>
    <xf numFmtId="0" fontId="11" fillId="38" borderId="13" xfId="90" applyFont="1" applyFill="1" applyBorder="1"/>
    <xf numFmtId="0" fontId="11" fillId="38" borderId="18" xfId="90" applyFont="1" applyFill="1" applyBorder="1"/>
    <xf numFmtId="167" fontId="10" fillId="37" borderId="10" xfId="94" quotePrefix="1" applyNumberFormat="1" applyFont="1" applyFill="1" applyBorder="1" applyAlignment="1">
      <alignment vertical="center" wrapText="1"/>
    </xf>
    <xf numFmtId="167" fontId="36" fillId="37" borderId="10" xfId="94" quotePrefix="1" applyNumberFormat="1" applyFont="1" applyFill="1" applyBorder="1" applyAlignment="1">
      <alignment horizontal="center" vertical="center" wrapText="1"/>
    </xf>
    <xf numFmtId="49" fontId="36" fillId="37" borderId="10" xfId="94" applyNumberFormat="1" applyFont="1" applyFill="1" applyBorder="1" applyAlignment="1">
      <alignment horizontal="center" vertical="center" wrapText="1"/>
    </xf>
    <xf numFmtId="0" fontId="55" fillId="7" borderId="26" xfId="94" applyFont="1" applyFill="1" applyBorder="1" applyAlignment="1" applyProtection="1">
      <alignment horizontal="left"/>
      <protection locked="0"/>
    </xf>
    <xf numFmtId="0" fontId="55" fillId="7" borderId="15" xfId="94" applyNumberFormat="1" applyFont="1" applyFill="1" applyBorder="1" applyAlignment="1">
      <alignment horizontal="center"/>
    </xf>
    <xf numFmtId="2" fontId="55" fillId="7" borderId="15" xfId="94" applyNumberFormat="1" applyFont="1" applyFill="1" applyBorder="1" applyAlignment="1">
      <alignment horizontal="center"/>
    </xf>
    <xf numFmtId="166" fontId="55" fillId="7" borderId="15" xfId="94" applyNumberFormat="1" applyFont="1" applyFill="1" applyBorder="1" applyAlignment="1">
      <alignment horizontal="center"/>
    </xf>
    <xf numFmtId="166" fontId="55" fillId="7" borderId="10" xfId="94" applyNumberFormat="1" applyFont="1" applyFill="1" applyBorder="1" applyAlignment="1">
      <alignment horizontal="center"/>
    </xf>
    <xf numFmtId="49" fontId="36" fillId="37" borderId="27" xfId="94" applyNumberFormat="1" applyFont="1" applyFill="1" applyBorder="1" applyAlignment="1">
      <alignment horizontal="center" vertical="center" wrapText="1"/>
    </xf>
    <xf numFmtId="2" fontId="36" fillId="37" borderId="10" xfId="94" applyNumberFormat="1" applyFont="1" applyFill="1" applyBorder="1" applyAlignment="1">
      <alignment horizontal="center" vertical="center" wrapText="1"/>
    </xf>
    <xf numFmtId="0" fontId="10" fillId="37" borderId="10" xfId="94" applyFont="1" applyFill="1" applyBorder="1"/>
    <xf numFmtId="2" fontId="10" fillId="37" borderId="10" xfId="59" applyNumberFormat="1" applyFont="1" applyFill="1" applyBorder="1" applyAlignment="1">
      <alignment horizontal="center"/>
    </xf>
    <xf numFmtId="43" fontId="55" fillId="7" borderId="10" xfId="59" applyFont="1" applyFill="1" applyBorder="1" applyAlignment="1">
      <alignment horizontal="right"/>
    </xf>
    <xf numFmtId="166" fontId="10" fillId="37" borderId="10" xfId="94" applyNumberFormat="1" applyFont="1" applyFill="1" applyBorder="1" applyAlignment="1">
      <alignment horizontal="left"/>
    </xf>
    <xf numFmtId="167" fontId="10" fillId="37" borderId="10" xfId="94" quotePrefix="1" applyNumberFormat="1" applyFont="1" applyFill="1" applyBorder="1" applyAlignment="1">
      <alignment horizontal="right" vertical="center" wrapText="1"/>
    </xf>
    <xf numFmtId="166" fontId="55" fillId="7" borderId="15" xfId="94" applyNumberFormat="1" applyFont="1" applyFill="1" applyBorder="1" applyAlignment="1">
      <alignment horizontal="right"/>
    </xf>
    <xf numFmtId="49" fontId="36" fillId="37" borderId="14" xfId="94" applyNumberFormat="1" applyFont="1" applyFill="1" applyBorder="1" applyAlignment="1">
      <alignment horizontal="center" vertical="center" wrapText="1"/>
    </xf>
    <xf numFmtId="49" fontId="36" fillId="37" borderId="28" xfId="94" applyNumberFormat="1" applyFont="1" applyFill="1" applyBorder="1" applyAlignment="1">
      <alignment horizontal="center" vertical="center" wrapText="1"/>
    </xf>
    <xf numFmtId="49" fontId="36" fillId="37" borderId="10" xfId="97" applyNumberFormat="1" applyFont="1" applyFill="1" applyBorder="1" applyAlignment="1">
      <alignment horizontal="center" vertical="center" wrapText="1"/>
    </xf>
    <xf numFmtId="164" fontId="36" fillId="37" borderId="10" xfId="97" applyNumberFormat="1" applyFont="1" applyFill="1" applyBorder="1" applyAlignment="1">
      <alignment horizontal="right" vertical="center" wrapText="1"/>
    </xf>
    <xf numFmtId="49" fontId="36" fillId="37" borderId="10" xfId="97" applyNumberFormat="1" applyFont="1" applyFill="1" applyBorder="1" applyAlignment="1">
      <alignment horizontal="center"/>
    </xf>
    <xf numFmtId="166" fontId="10" fillId="37" borderId="11" xfId="59" applyNumberFormat="1" applyFont="1" applyFill="1" applyBorder="1" applyAlignment="1">
      <alignment horizontal="right" vertical="center"/>
    </xf>
    <xf numFmtId="168" fontId="55" fillId="7" borderId="10" xfId="97" applyNumberFormat="1" applyFont="1" applyFill="1" applyBorder="1" applyAlignment="1">
      <alignment horizontal="right"/>
    </xf>
    <xf numFmtId="10" fontId="55" fillId="7" borderId="10" xfId="97" applyNumberFormat="1" applyFont="1" applyFill="1" applyBorder="1" applyAlignment="1">
      <alignment horizontal="right"/>
    </xf>
    <xf numFmtId="168" fontId="55" fillId="7" borderId="10" xfId="97" applyNumberFormat="1" applyFont="1" applyFill="1" applyBorder="1" applyAlignment="1"/>
    <xf numFmtId="10" fontId="55" fillId="7" borderId="10" xfId="97" applyNumberFormat="1" applyFont="1" applyFill="1" applyBorder="1" applyAlignment="1"/>
    <xf numFmtId="49" fontId="36" fillId="37" borderId="10" xfId="97" applyNumberFormat="1" applyFont="1" applyFill="1" applyBorder="1" applyAlignment="1">
      <alignment horizontal="right" vertical="center" wrapText="1"/>
    </xf>
    <xf numFmtId="49" fontId="36" fillId="37" borderId="11" xfId="97" applyNumberFormat="1" applyFont="1" applyFill="1" applyBorder="1" applyAlignment="1">
      <alignment horizontal="center"/>
    </xf>
    <xf numFmtId="167" fontId="36" fillId="37" borderId="10" xfId="95" quotePrefix="1" applyNumberFormat="1" applyFont="1" applyFill="1" applyBorder="1" applyAlignment="1">
      <alignment horizontal="center" vertical="center" wrapText="1"/>
    </xf>
    <xf numFmtId="2" fontId="36" fillId="37" borderId="29" xfId="95" applyNumberFormat="1" applyFont="1" applyFill="1" applyBorder="1" applyAlignment="1">
      <alignment horizontal="center" vertical="center" wrapText="1"/>
    </xf>
    <xf numFmtId="43" fontId="55" fillId="7" borderId="10" xfId="59" applyFont="1" applyFill="1" applyBorder="1" applyAlignment="1"/>
    <xf numFmtId="43" fontId="55" fillId="7" borderId="10" xfId="59" applyFont="1" applyFill="1" applyBorder="1"/>
    <xf numFmtId="166" fontId="6" fillId="39" borderId="10" xfId="94" applyNumberFormat="1" applyFont="1" applyFill="1" applyBorder="1" applyAlignment="1">
      <alignment horizontal="left"/>
    </xf>
    <xf numFmtId="164" fontId="36" fillId="37" borderId="10" xfId="97" applyNumberFormat="1" applyFont="1" applyFill="1" applyBorder="1" applyAlignment="1">
      <alignment horizontal="center" vertical="center" wrapText="1"/>
    </xf>
    <xf numFmtId="49" fontId="10" fillId="37" borderId="11" xfId="97" applyNumberFormat="1" applyFont="1" applyFill="1" applyBorder="1" applyAlignment="1">
      <alignment horizontal="center"/>
    </xf>
    <xf numFmtId="2" fontId="10" fillId="37" borderId="10" xfId="59" applyNumberFormat="1" applyFont="1" applyFill="1" applyBorder="1" applyAlignment="1">
      <alignment horizontal="center" wrapText="1"/>
    </xf>
    <xf numFmtId="168" fontId="56" fillId="7" borderId="10" xfId="97" applyNumberFormat="1" applyFont="1" applyFill="1" applyBorder="1"/>
    <xf numFmtId="167" fontId="36" fillId="37" borderId="10" xfId="99" applyNumberFormat="1" applyFont="1" applyFill="1" applyBorder="1" applyAlignment="1">
      <alignment horizontal="center" vertical="center" wrapText="1"/>
    </xf>
    <xf numFmtId="49" fontId="36" fillId="37" borderId="10" xfId="99" applyNumberFormat="1" applyFont="1" applyFill="1" applyBorder="1" applyAlignment="1">
      <alignment horizontal="center" vertical="center" wrapText="1"/>
    </xf>
    <xf numFmtId="166" fontId="5" fillId="37" borderId="10" xfId="99" applyNumberFormat="1" applyFont="1" applyFill="1" applyBorder="1" applyAlignment="1">
      <alignment horizontal="left"/>
    </xf>
    <xf numFmtId="166" fontId="10" fillId="37" borderId="11" xfId="59" applyNumberFormat="1" applyFont="1" applyFill="1" applyBorder="1" applyAlignment="1">
      <alignment horizontal="center" vertical="center"/>
    </xf>
    <xf numFmtId="166" fontId="55" fillId="7" borderId="10" xfId="99" applyNumberFormat="1" applyFont="1" applyFill="1" applyBorder="1" applyAlignment="1">
      <alignment horizontal="right"/>
    </xf>
    <xf numFmtId="166" fontId="55" fillId="7" borderId="30" xfId="99" applyNumberFormat="1" applyFont="1" applyFill="1" applyBorder="1" applyAlignment="1">
      <alignment vertical="top"/>
    </xf>
    <xf numFmtId="49" fontId="36" fillId="37" borderId="30" xfId="99" applyNumberFormat="1" applyFont="1" applyFill="1" applyBorder="1" applyAlignment="1">
      <alignment horizontal="center" vertical="center" wrapText="1"/>
    </xf>
    <xf numFmtId="49" fontId="36" fillId="37" borderId="0" xfId="99" applyNumberFormat="1" applyFont="1" applyFill="1" applyBorder="1" applyAlignment="1">
      <alignment horizontal="center" vertical="center" wrapText="1"/>
    </xf>
    <xf numFmtId="166" fontId="57" fillId="37" borderId="10" xfId="99" applyNumberFormat="1" applyFont="1" applyFill="1" applyBorder="1" applyAlignment="1">
      <alignment horizontal="left"/>
    </xf>
    <xf numFmtId="169" fontId="10" fillId="37" borderId="11" xfId="59" applyNumberFormat="1" applyFont="1" applyFill="1" applyBorder="1" applyAlignment="1">
      <alignment horizontal="center" vertical="center"/>
    </xf>
    <xf numFmtId="49" fontId="36" fillId="37" borderId="10" xfId="99" applyNumberFormat="1" applyFont="1" applyFill="1" applyBorder="1" applyAlignment="1">
      <alignment horizontal="left" vertical="center" wrapText="1"/>
    </xf>
    <xf numFmtId="14" fontId="55" fillId="7" borderId="15" xfId="94" applyNumberFormat="1" applyFont="1" applyFill="1" applyBorder="1" applyAlignment="1">
      <alignment horizontal="center"/>
    </xf>
    <xf numFmtId="49" fontId="36" fillId="37" borderId="11" xfId="97" applyNumberFormat="1" applyFont="1" applyFill="1" applyBorder="1" applyAlignment="1">
      <alignment horizontal="center" vertical="center" wrapText="1"/>
    </xf>
    <xf numFmtId="49" fontId="36" fillId="37" borderId="31" xfId="97" applyNumberFormat="1" applyFont="1" applyFill="1" applyBorder="1" applyAlignment="1">
      <alignment horizontal="center" vertical="center" wrapText="1"/>
    </xf>
    <xf numFmtId="49" fontId="36" fillId="37" borderId="26" xfId="97" applyNumberFormat="1" applyFont="1" applyFill="1" applyBorder="1" applyAlignment="1">
      <alignment horizontal="center" vertical="center" wrapText="1"/>
    </xf>
    <xf numFmtId="49" fontId="36" fillId="40" borderId="10" xfId="97" applyNumberFormat="1" applyFont="1" applyFill="1" applyBorder="1" applyAlignment="1">
      <alignment horizontal="center" vertical="center" wrapText="1"/>
    </xf>
    <xf numFmtId="49" fontId="36" fillId="40" borderId="29" xfId="97" applyNumberFormat="1" applyFont="1" applyFill="1" applyBorder="1" applyAlignment="1">
      <alignment horizontal="center" vertical="center" wrapText="1"/>
    </xf>
    <xf numFmtId="49" fontId="36" fillId="40" borderId="27" xfId="97" applyNumberFormat="1" applyFont="1" applyFill="1" applyBorder="1" applyAlignment="1">
      <alignment horizontal="center" vertical="center" wrapText="1"/>
    </xf>
    <xf numFmtId="49" fontId="36" fillId="40" borderId="32" xfId="97" applyNumberFormat="1" applyFont="1" applyFill="1" applyBorder="1" applyAlignment="1">
      <alignment horizontal="center" vertical="center" wrapText="1"/>
    </xf>
    <xf numFmtId="49" fontId="3" fillId="41" borderId="28" xfId="97" applyNumberFormat="1" applyFont="1" applyFill="1" applyBorder="1" applyAlignment="1">
      <alignment horizontal="center" vertical="center" wrapText="1"/>
    </xf>
    <xf numFmtId="49" fontId="3" fillId="41" borderId="15" xfId="97" applyNumberFormat="1" applyFont="1" applyFill="1" applyBorder="1" applyAlignment="1">
      <alignment horizontal="center" vertical="center" wrapText="1"/>
    </xf>
    <xf numFmtId="43" fontId="3" fillId="41" borderId="28" xfId="59" applyFont="1" applyFill="1" applyBorder="1" applyAlignment="1">
      <alignment horizontal="center" vertical="center" wrapText="1"/>
    </xf>
    <xf numFmtId="43" fontId="3" fillId="41" borderId="15" xfId="59" applyFont="1" applyFill="1" applyBorder="1" applyAlignment="1">
      <alignment horizontal="center" vertical="center" wrapText="1"/>
    </xf>
    <xf numFmtId="49" fontId="3" fillId="42" borderId="28" xfId="97" applyNumberFormat="1" applyFont="1" applyFill="1" applyBorder="1" applyAlignment="1">
      <alignment horizontal="center" vertical="center" wrapText="1"/>
    </xf>
    <xf numFmtId="49" fontId="3" fillId="42" borderId="29" xfId="97" applyNumberFormat="1" applyFont="1" applyFill="1" applyBorder="1" applyAlignment="1">
      <alignment horizontal="center" vertical="center" wrapText="1"/>
    </xf>
    <xf numFmtId="49" fontId="3" fillId="42" borderId="27" xfId="97" applyNumberFormat="1" applyFont="1" applyFill="1" applyBorder="1" applyAlignment="1">
      <alignment horizontal="center" vertical="center" wrapText="1"/>
    </xf>
    <xf numFmtId="49" fontId="3" fillId="42" borderId="32" xfId="97" applyNumberFormat="1" applyFont="1" applyFill="1" applyBorder="1" applyAlignment="1">
      <alignment horizontal="center" vertical="center" wrapText="1"/>
    </xf>
    <xf numFmtId="49" fontId="3" fillId="42" borderId="10" xfId="97" applyNumberFormat="1" applyFont="1" applyFill="1" applyBorder="1" applyAlignment="1">
      <alignment horizontal="center" vertical="center" wrapText="1"/>
    </xf>
    <xf numFmtId="49" fontId="36" fillId="43" borderId="10" xfId="97" applyNumberFormat="1" applyFont="1" applyFill="1" applyBorder="1" applyAlignment="1">
      <alignment horizontal="center" vertical="center" wrapText="1"/>
    </xf>
    <xf numFmtId="49" fontId="3" fillId="43" borderId="28" xfId="97" applyNumberFormat="1" applyFont="1" applyFill="1" applyBorder="1" applyAlignment="1">
      <alignment horizontal="center" vertical="center" wrapText="1"/>
    </xf>
    <xf numFmtId="49" fontId="36" fillId="44" borderId="10" xfId="97" applyNumberFormat="1" applyFont="1" applyFill="1" applyBorder="1" applyAlignment="1">
      <alignment horizontal="center" vertical="center" wrapText="1"/>
    </xf>
    <xf numFmtId="49" fontId="3" fillId="44" borderId="28" xfId="97" applyNumberFormat="1" applyFont="1" applyFill="1" applyBorder="1" applyAlignment="1">
      <alignment horizontal="center" vertical="center" wrapText="1"/>
    </xf>
    <xf numFmtId="49" fontId="3" fillId="45" borderId="10" xfId="97" applyNumberFormat="1" applyFont="1" applyFill="1" applyBorder="1" applyAlignment="1">
      <alignment horizontal="center" vertical="center" wrapText="1"/>
    </xf>
    <xf numFmtId="49" fontId="3" fillId="45" borderId="28" xfId="97" applyNumberFormat="1" applyFont="1" applyFill="1" applyBorder="1" applyAlignment="1">
      <alignment horizontal="center" vertical="center" wrapText="1"/>
    </xf>
    <xf numFmtId="49" fontId="36" fillId="46" borderId="10" xfId="97" applyNumberFormat="1" applyFont="1" applyFill="1" applyBorder="1" applyAlignment="1">
      <alignment horizontal="center" vertical="center" wrapText="1"/>
    </xf>
    <xf numFmtId="49" fontId="3" fillId="46" borderId="28" xfId="97" applyNumberFormat="1" applyFont="1" applyFill="1" applyBorder="1" applyAlignment="1">
      <alignment horizontal="center" vertical="center" wrapText="1"/>
    </xf>
    <xf numFmtId="49" fontId="36" fillId="47" borderId="10" xfId="97" applyNumberFormat="1" applyFont="1" applyFill="1" applyBorder="1" applyAlignment="1">
      <alignment horizontal="center" vertical="center" wrapText="1"/>
    </xf>
    <xf numFmtId="49" fontId="3" fillId="47" borderId="28" xfId="97" applyNumberFormat="1" applyFont="1" applyFill="1" applyBorder="1" applyAlignment="1">
      <alignment horizontal="center" vertical="center" wrapText="1"/>
    </xf>
    <xf numFmtId="49" fontId="36" fillId="48" borderId="10" xfId="97" applyNumberFormat="1" applyFont="1" applyFill="1" applyBorder="1" applyAlignment="1">
      <alignment horizontal="center" vertical="center" wrapText="1"/>
    </xf>
    <xf numFmtId="49" fontId="3" fillId="48" borderId="28" xfId="97" applyNumberFormat="1" applyFont="1" applyFill="1" applyBorder="1" applyAlignment="1">
      <alignment horizontal="center" vertical="center" wrapText="1"/>
    </xf>
    <xf numFmtId="49" fontId="3" fillId="49" borderId="28" xfId="97" applyNumberFormat="1" applyFont="1" applyFill="1" applyBorder="1" applyAlignment="1">
      <alignment horizontal="center" vertical="center" wrapText="1"/>
    </xf>
    <xf numFmtId="49" fontId="3" fillId="49" borderId="15" xfId="97" applyNumberFormat="1" applyFont="1" applyFill="1" applyBorder="1" applyAlignment="1">
      <alignment horizontal="center" vertical="center" wrapText="1"/>
    </xf>
    <xf numFmtId="49" fontId="3" fillId="49" borderId="10" xfId="97" applyNumberFormat="1" applyFont="1" applyFill="1" applyBorder="1" applyAlignment="1">
      <alignment horizontal="center" vertical="center" wrapText="1"/>
    </xf>
    <xf numFmtId="49" fontId="3" fillId="50" borderId="28" xfId="97" applyNumberFormat="1" applyFont="1" applyFill="1" applyBorder="1" applyAlignment="1">
      <alignment horizontal="center" vertical="center" wrapText="1"/>
    </xf>
    <xf numFmtId="49" fontId="3" fillId="50" borderId="10" xfId="97" applyNumberFormat="1" applyFont="1" applyFill="1" applyBorder="1" applyAlignment="1">
      <alignment horizontal="center" vertical="center" wrapText="1"/>
    </xf>
    <xf numFmtId="49" fontId="36" fillId="51" borderId="10" xfId="97" applyNumberFormat="1" applyFont="1" applyFill="1" applyBorder="1" applyAlignment="1">
      <alignment horizontal="center" vertical="center" wrapText="1"/>
    </xf>
    <xf numFmtId="49" fontId="3" fillId="51" borderId="28" xfId="97" applyNumberFormat="1" applyFont="1" applyFill="1" applyBorder="1" applyAlignment="1">
      <alignment horizontal="center" vertical="center" wrapText="1"/>
    </xf>
    <xf numFmtId="49" fontId="3" fillId="43" borderId="14" xfId="97" applyNumberFormat="1" applyFont="1" applyFill="1" applyBorder="1" applyAlignment="1">
      <alignment horizontal="center" vertical="center" wrapText="1"/>
    </xf>
    <xf numFmtId="49" fontId="3" fillId="43" borderId="15" xfId="97" applyNumberFormat="1" applyFont="1" applyFill="1" applyBorder="1" applyAlignment="1">
      <alignment horizontal="center" vertical="center" wrapText="1"/>
    </xf>
    <xf numFmtId="49" fontId="3" fillId="45" borderId="14" xfId="97" applyNumberFormat="1" applyFont="1" applyFill="1" applyBorder="1" applyAlignment="1">
      <alignment horizontal="center" vertical="center" wrapText="1"/>
    </xf>
    <xf numFmtId="49" fontId="3" fillId="45" borderId="15" xfId="97" applyNumberFormat="1" applyFont="1" applyFill="1" applyBorder="1" applyAlignment="1">
      <alignment horizontal="center" vertical="center" wrapText="1"/>
    </xf>
    <xf numFmtId="49" fontId="3" fillId="50" borderId="14" xfId="97" applyNumberFormat="1" applyFont="1" applyFill="1" applyBorder="1" applyAlignment="1">
      <alignment horizontal="center" vertical="center" wrapText="1"/>
    </xf>
    <xf numFmtId="49" fontId="3" fillId="50" borderId="15" xfId="97" applyNumberFormat="1" applyFont="1" applyFill="1" applyBorder="1" applyAlignment="1">
      <alignment horizontal="center" vertical="center" wrapText="1"/>
    </xf>
    <xf numFmtId="49" fontId="3" fillId="51" borderId="14" xfId="97" applyNumberFormat="1" applyFont="1" applyFill="1" applyBorder="1" applyAlignment="1">
      <alignment horizontal="center" vertical="center" wrapText="1"/>
    </xf>
    <xf numFmtId="49" fontId="3" fillId="51" borderId="15" xfId="97" applyNumberFormat="1" applyFont="1" applyFill="1" applyBorder="1" applyAlignment="1">
      <alignment horizontal="center" vertical="center" wrapText="1"/>
    </xf>
    <xf numFmtId="49" fontId="3" fillId="47" borderId="14" xfId="97" applyNumberFormat="1" applyFont="1" applyFill="1" applyBorder="1" applyAlignment="1">
      <alignment horizontal="center" vertical="center" wrapText="1"/>
    </xf>
    <xf numFmtId="49" fontId="3" fillId="47" borderId="15" xfId="97" applyNumberFormat="1" applyFont="1" applyFill="1" applyBorder="1" applyAlignment="1">
      <alignment horizontal="center" vertical="center" wrapText="1"/>
    </xf>
    <xf numFmtId="49" fontId="3" fillId="48" borderId="14" xfId="97" applyNumberFormat="1" applyFont="1" applyFill="1" applyBorder="1" applyAlignment="1">
      <alignment horizontal="center" vertical="center" wrapText="1"/>
    </xf>
    <xf numFmtId="49" fontId="3" fillId="48" borderId="15" xfId="97" applyNumberFormat="1" applyFont="1" applyFill="1" applyBorder="1" applyAlignment="1">
      <alignment horizontal="center" vertical="center" wrapText="1"/>
    </xf>
    <xf numFmtId="49" fontId="3" fillId="49" borderId="14" xfId="97" applyNumberFormat="1" applyFont="1" applyFill="1" applyBorder="1" applyAlignment="1">
      <alignment horizontal="center" vertical="center" wrapText="1"/>
    </xf>
    <xf numFmtId="43" fontId="40" fillId="35" borderId="0" xfId="59" applyFont="1" applyFill="1" applyBorder="1" applyAlignment="1" applyProtection="1">
      <alignment horizontal="right"/>
      <protection locked="0"/>
    </xf>
    <xf numFmtId="43" fontId="40" fillId="35" borderId="33" xfId="59" applyFont="1" applyFill="1" applyBorder="1" applyAlignment="1" applyProtection="1">
      <alignment horizontal="right"/>
      <protection locked="0"/>
    </xf>
    <xf numFmtId="49" fontId="3" fillId="41" borderId="14" xfId="97" applyNumberFormat="1" applyFont="1" applyFill="1" applyBorder="1" applyAlignment="1">
      <alignment horizontal="left" vertical="center" wrapText="1"/>
    </xf>
    <xf numFmtId="167" fontId="46" fillId="41" borderId="14" xfId="94" quotePrefix="1" applyNumberFormat="1" applyFont="1" applyFill="1" applyBorder="1" applyAlignment="1">
      <alignment horizontal="left" vertical="center" wrapText="1"/>
    </xf>
    <xf numFmtId="0" fontId="44" fillId="41" borderId="28" xfId="94" applyFont="1" applyFill="1" applyBorder="1"/>
    <xf numFmtId="0" fontId="44" fillId="41" borderId="15" xfId="94" applyFont="1" applyFill="1" applyBorder="1"/>
    <xf numFmtId="167" fontId="10" fillId="37" borderId="10" xfId="94" quotePrefix="1" applyNumberFormat="1" applyFont="1" applyFill="1" applyBorder="1" applyAlignment="1">
      <alignment horizontal="left" vertical="center" wrapText="1" indent="1"/>
    </xf>
    <xf numFmtId="166" fontId="6" fillId="41" borderId="14" xfId="94" applyNumberFormat="1" applyFont="1" applyFill="1" applyBorder="1" applyAlignment="1">
      <alignment horizontal="left"/>
    </xf>
    <xf numFmtId="0" fontId="3" fillId="41" borderId="28" xfId="94" applyFont="1" applyFill="1" applyBorder="1"/>
    <xf numFmtId="2" fontId="6" fillId="41" borderId="28" xfId="59" applyNumberFormat="1" applyFont="1" applyFill="1" applyBorder="1" applyAlignment="1">
      <alignment horizontal="center"/>
    </xf>
    <xf numFmtId="2" fontId="6" fillId="41" borderId="15" xfId="59" applyNumberFormat="1" applyFont="1" applyFill="1" applyBorder="1" applyAlignment="1">
      <alignment horizontal="center"/>
    </xf>
    <xf numFmtId="49" fontId="10" fillId="37" borderId="10" xfId="94" applyNumberFormat="1" applyFont="1" applyFill="1" applyBorder="1" applyAlignment="1">
      <alignment horizontal="left" indent="1"/>
    </xf>
    <xf numFmtId="49" fontId="10" fillId="32" borderId="10" xfId="94" applyNumberFormat="1" applyFont="1" applyFill="1" applyBorder="1" applyAlignment="1">
      <alignment horizontal="left" indent="1"/>
    </xf>
    <xf numFmtId="49" fontId="10" fillId="37" borderId="10" xfId="94" applyNumberFormat="1" applyFont="1" applyFill="1" applyBorder="1" applyAlignment="1">
      <alignment horizontal="left" wrapText="1" indent="1"/>
    </xf>
    <xf numFmtId="49" fontId="10" fillId="37" borderId="10" xfId="98" applyNumberFormat="1" applyFont="1" applyFill="1" applyBorder="1" applyAlignment="1">
      <alignment horizontal="left" vertical="center" wrapText="1" indent="1"/>
    </xf>
    <xf numFmtId="0" fontId="55" fillId="7" borderId="10" xfId="97" applyNumberFormat="1" applyFont="1" applyFill="1" applyBorder="1" applyAlignment="1">
      <alignment horizontal="left" indent="1"/>
    </xf>
    <xf numFmtId="41" fontId="58" fillId="41" borderId="28" xfId="95" applyNumberFormat="1" applyFont="1" applyFill="1" applyBorder="1"/>
    <xf numFmtId="166" fontId="59" fillId="41" borderId="28" xfId="60" applyNumberFormat="1" applyFont="1" applyFill="1" applyBorder="1" applyAlignment="1">
      <alignment horizontal="center" vertical="center"/>
    </xf>
    <xf numFmtId="166" fontId="59" fillId="41" borderId="15" xfId="60" applyNumberFormat="1" applyFont="1" applyFill="1" applyBorder="1" applyAlignment="1">
      <alignment horizontal="center" vertical="center"/>
    </xf>
    <xf numFmtId="41" fontId="10" fillId="37" borderId="14" xfId="95" applyNumberFormat="1" applyFont="1" applyFill="1" applyBorder="1" applyAlignment="1">
      <alignment horizontal="left" indent="1"/>
    </xf>
    <xf numFmtId="41" fontId="10" fillId="32" borderId="10" xfId="95" applyNumberFormat="1" applyFont="1" applyFill="1" applyBorder="1" applyAlignment="1">
      <alignment horizontal="left" indent="1"/>
    </xf>
    <xf numFmtId="168" fontId="6" fillId="35" borderId="10" xfId="97" applyNumberFormat="1" applyFont="1" applyFill="1" applyBorder="1" applyAlignment="1">
      <alignment horizontal="left" indent="1"/>
    </xf>
    <xf numFmtId="168" fontId="6" fillId="7" borderId="10" xfId="97" applyNumberFormat="1" applyFont="1" applyFill="1" applyBorder="1" applyAlignment="1">
      <alignment horizontal="left" indent="1"/>
    </xf>
    <xf numFmtId="167" fontId="10" fillId="37" borderId="10" xfId="0" applyNumberFormat="1" applyFont="1" applyFill="1" applyBorder="1" applyAlignment="1">
      <alignment horizontal="left" vertical="center" wrapText="1" indent="1"/>
    </xf>
    <xf numFmtId="49" fontId="36" fillId="37" borderId="10" xfId="99" applyNumberFormat="1" applyFont="1" applyFill="1" applyBorder="1" applyAlignment="1">
      <alignment horizontal="left" vertical="center" wrapText="1" indent="1"/>
    </xf>
    <xf numFmtId="49" fontId="10" fillId="37" borderId="10" xfId="99" applyNumberFormat="1" applyFont="1" applyFill="1" applyBorder="1" applyAlignment="1">
      <alignment horizontal="left" vertical="center" wrapText="1" indent="1"/>
    </xf>
    <xf numFmtId="49" fontId="10" fillId="37" borderId="10" xfId="97" applyNumberFormat="1" applyFont="1" applyFill="1" applyBorder="1" applyAlignment="1">
      <alignment horizontal="left" vertical="center" wrapText="1" indent="1"/>
    </xf>
    <xf numFmtId="49" fontId="36" fillId="37" borderId="10" xfId="97" applyNumberFormat="1" applyFont="1" applyFill="1" applyBorder="1" applyAlignment="1">
      <alignment horizontal="left" vertical="center" wrapText="1" indent="1"/>
    </xf>
    <xf numFmtId="0" fontId="40" fillId="0" borderId="10" xfId="0" applyNumberFormat="1" applyFont="1" applyFill="1" applyBorder="1" applyAlignment="1" applyProtection="1">
      <alignment horizontal="center" wrapText="1"/>
      <protection locked="0"/>
    </xf>
    <xf numFmtId="0" fontId="40" fillId="36" borderId="10" xfId="0" applyNumberFormat="1" applyFont="1" applyFill="1" applyBorder="1" applyAlignment="1" applyProtection="1">
      <protection locked="0"/>
    </xf>
    <xf numFmtId="0" fontId="40" fillId="52" borderId="10" xfId="0" applyNumberFormat="1" applyFont="1" applyFill="1" applyBorder="1" applyAlignment="1" applyProtection="1">
      <protection locked="0"/>
    </xf>
    <xf numFmtId="168" fontId="55" fillId="7" borderId="10" xfId="97" applyNumberFormat="1" applyFont="1" applyFill="1" applyBorder="1" applyAlignment="1">
      <alignment horizontal="left" indent="1"/>
    </xf>
    <xf numFmtId="49" fontId="3" fillId="41" borderId="14" xfId="99" applyNumberFormat="1" applyFont="1" applyFill="1" applyBorder="1" applyAlignment="1">
      <alignment horizontal="left" vertical="center" wrapText="1"/>
    </xf>
    <xf numFmtId="167" fontId="6" fillId="41" borderId="15" xfId="0" applyNumberFormat="1" applyFont="1" applyFill="1" applyBorder="1" applyAlignment="1">
      <alignment horizontal="left" vertical="center" wrapText="1" indent="1"/>
    </xf>
    <xf numFmtId="166" fontId="6" fillId="7" borderId="10" xfId="99" applyNumberFormat="1" applyFont="1" applyFill="1" applyBorder="1" applyAlignment="1">
      <alignment horizontal="right" indent="1"/>
    </xf>
    <xf numFmtId="166" fontId="55" fillId="7" borderId="10" xfId="94" applyNumberFormat="1" applyFont="1" applyFill="1" applyBorder="1" applyAlignment="1">
      <alignment horizontal="right" indent="1"/>
    </xf>
    <xf numFmtId="166" fontId="55" fillId="7" borderId="15" xfId="94" applyNumberFormat="1" applyFont="1" applyFill="1" applyBorder="1" applyAlignment="1">
      <alignment horizontal="right" indent="1"/>
    </xf>
    <xf numFmtId="168" fontId="56" fillId="7" borderId="10" xfId="97" applyNumberFormat="1" applyFont="1" applyFill="1" applyBorder="1" applyAlignment="1">
      <alignment horizontal="left" indent="1"/>
    </xf>
    <xf numFmtId="166" fontId="59" fillId="41" borderId="14" xfId="95" applyNumberFormat="1" applyFont="1" applyFill="1" applyBorder="1" applyAlignment="1">
      <alignment horizontal="left" indent="1"/>
    </xf>
    <xf numFmtId="0" fontId="55" fillId="7" borderId="10" xfId="59" applyNumberFormat="1" applyFont="1" applyFill="1" applyBorder="1" applyAlignment="1">
      <alignment horizontal="left" indent="1"/>
    </xf>
    <xf numFmtId="0" fontId="10" fillId="39" borderId="10" xfId="95" applyNumberFormat="1" applyFont="1" applyFill="1" applyBorder="1" applyAlignment="1">
      <alignment horizontal="left" indent="1"/>
    </xf>
    <xf numFmtId="43" fontId="55" fillId="7" borderId="10" xfId="59" applyFont="1" applyFill="1" applyBorder="1" applyAlignment="1">
      <alignment horizontal="right" indent="1"/>
    </xf>
    <xf numFmtId="166" fontId="6" fillId="41" borderId="14" xfId="94" applyNumberFormat="1" applyFont="1" applyFill="1" applyBorder="1" applyAlignment="1">
      <alignment horizontal="left" indent="1"/>
    </xf>
    <xf numFmtId="43" fontId="55" fillId="7" borderId="10" xfId="59" applyFont="1" applyFill="1" applyBorder="1" applyAlignment="1">
      <alignment horizontal="left" indent="1"/>
    </xf>
    <xf numFmtId="166" fontId="6" fillId="39" borderId="10" xfId="94" applyNumberFormat="1" applyFont="1" applyFill="1" applyBorder="1" applyAlignment="1">
      <alignment horizontal="left" indent="1"/>
    </xf>
    <xf numFmtId="43" fontId="6" fillId="7" borderId="10" xfId="59" applyFont="1" applyFill="1" applyBorder="1" applyAlignment="1">
      <alignment horizontal="left" indent="1"/>
    </xf>
    <xf numFmtId="0" fontId="57" fillId="37" borderId="34" xfId="94" applyFont="1" applyFill="1" applyBorder="1" applyAlignment="1">
      <alignment horizontal="left" indent="1"/>
    </xf>
    <xf numFmtId="0" fontId="60" fillId="37" borderId="24" xfId="94" applyFont="1" applyFill="1" applyBorder="1" applyAlignment="1">
      <alignment horizontal="left" indent="1"/>
    </xf>
    <xf numFmtId="0" fontId="57" fillId="37" borderId="24" xfId="94" applyFont="1" applyFill="1" applyBorder="1" applyAlignment="1">
      <alignment horizontal="left" indent="1"/>
    </xf>
    <xf numFmtId="0" fontId="57" fillId="37" borderId="25" xfId="94" applyFont="1" applyFill="1" applyBorder="1" applyAlignment="1">
      <alignment horizontal="left" indent="1"/>
    </xf>
    <xf numFmtId="0" fontId="61" fillId="37" borderId="15" xfId="92" applyFont="1" applyFill="1" applyBorder="1"/>
    <xf numFmtId="0" fontId="9" fillId="9" borderId="0" xfId="92" applyFont="1" applyBorder="1"/>
    <xf numFmtId="0" fontId="1" fillId="9" borderId="0" xfId="92" applyBorder="1"/>
    <xf numFmtId="164" fontId="3" fillId="7" borderId="0" xfId="73" applyFont="1" applyFill="1" applyBorder="1" applyAlignment="1">
      <protection locked="0"/>
    </xf>
    <xf numFmtId="164" fontId="3" fillId="7" borderId="17" xfId="73" applyFont="1" applyFill="1" applyBorder="1" applyAlignment="1">
      <protection locked="0"/>
    </xf>
    <xf numFmtId="164" fontId="3" fillId="13" borderId="13" xfId="51" applyFont="1" applyBorder="1" applyAlignment="1"/>
    <xf numFmtId="164" fontId="3" fillId="13" borderId="18" xfId="51" applyFont="1" applyBorder="1" applyAlignment="1"/>
    <xf numFmtId="164" fontId="3" fillId="7" borderId="24" xfId="73" applyFont="1" applyFill="1" applyBorder="1" applyAlignment="1">
      <alignment horizontal="left" indent="1"/>
      <protection locked="0"/>
    </xf>
    <xf numFmtId="164" fontId="3" fillId="37" borderId="0" xfId="73" applyFont="1" applyFill="1" applyBorder="1" applyAlignment="1">
      <protection locked="0"/>
    </xf>
    <xf numFmtId="164" fontId="3" fillId="37" borderId="17" xfId="73" applyFont="1" applyFill="1" applyBorder="1" applyAlignment="1">
      <protection locked="0"/>
    </xf>
    <xf numFmtId="164" fontId="60" fillId="37" borderId="24" xfId="73" applyFont="1" applyFill="1" applyBorder="1" applyAlignment="1">
      <alignment horizontal="left" indent="1"/>
      <protection locked="0"/>
    </xf>
    <xf numFmtId="164" fontId="3" fillId="13" borderId="25" xfId="51" applyFont="1" applyBorder="1" applyAlignment="1">
      <alignment horizontal="left" indent="1"/>
    </xf>
    <xf numFmtId="0" fontId="62" fillId="37" borderId="24" xfId="94" applyFont="1" applyFill="1" applyBorder="1" applyAlignment="1">
      <alignment horizontal="left" indent="1"/>
    </xf>
    <xf numFmtId="0" fontId="61" fillId="37" borderId="14" xfId="92" applyFont="1" applyFill="1" applyBorder="1" applyAlignment="1">
      <alignment horizontal="left" indent="1"/>
    </xf>
    <xf numFmtId="0" fontId="9" fillId="9" borderId="0" xfId="92" applyFont="1" applyBorder="1" applyAlignment="1">
      <alignment horizontal="left" indent="1"/>
    </xf>
    <xf numFmtId="0" fontId="1" fillId="9" borderId="0" xfId="92" applyBorder="1" applyAlignment="1">
      <alignment horizontal="left" indent="1"/>
    </xf>
    <xf numFmtId="168" fontId="1" fillId="7" borderId="10" xfId="97" applyNumberFormat="1" applyFont="1" applyFill="1" applyBorder="1" applyAlignment="1">
      <alignment horizontal="left" indent="1"/>
    </xf>
    <xf numFmtId="168" fontId="56" fillId="7" borderId="10" xfId="97" applyNumberFormat="1" applyFont="1" applyFill="1" applyBorder="1" applyAlignment="1">
      <alignment wrapText="1"/>
    </xf>
    <xf numFmtId="14" fontId="56" fillId="7" borderId="10" xfId="97" applyNumberFormat="1" applyFont="1" applyFill="1" applyBorder="1" applyAlignment="1">
      <alignment horizontal="left"/>
    </xf>
    <xf numFmtId="166" fontId="6" fillId="7" borderId="10" xfId="99" applyNumberFormat="1" applyFont="1" applyFill="1" applyBorder="1" applyAlignment="1">
      <alignment horizontal="left" indent="1"/>
    </xf>
    <xf numFmtId="14" fontId="1" fillId="7" borderId="10" xfId="99" applyNumberFormat="1" applyFont="1" applyFill="1" applyBorder="1" applyAlignment="1">
      <alignment horizontal="right"/>
    </xf>
    <xf numFmtId="14" fontId="6" fillId="7" borderId="10" xfId="99" applyNumberFormat="1" applyFont="1" applyFill="1" applyBorder="1" applyAlignment="1">
      <alignment horizontal="right"/>
    </xf>
    <xf numFmtId="10" fontId="3" fillId="13" borderId="10" xfId="111" applyNumberFormat="1" applyFont="1" applyFill="1" applyBorder="1" applyAlignment="1">
      <alignment horizontal="right"/>
    </xf>
    <xf numFmtId="168" fontId="56" fillId="7" borderId="10" xfId="97" applyNumberFormat="1" applyFont="1" applyFill="1" applyBorder="1" applyAlignment="1">
      <alignment horizontal="center"/>
    </xf>
    <xf numFmtId="166" fontId="67" fillId="7" borderId="10" xfId="94" applyNumberFormat="1" applyFont="1" applyFill="1" applyBorder="1" applyAlignment="1">
      <alignment horizontal="center"/>
    </xf>
    <xf numFmtId="43" fontId="55" fillId="7" borderId="15" xfId="59" applyFont="1" applyFill="1" applyBorder="1" applyAlignment="1">
      <alignment horizontal="right"/>
    </xf>
    <xf numFmtId="166" fontId="55" fillId="7" borderId="10" xfId="94" applyNumberFormat="1" applyFont="1" applyFill="1" applyBorder="1" applyAlignment="1">
      <alignment horizontal="left"/>
    </xf>
    <xf numFmtId="166" fontId="65" fillId="7" borderId="10" xfId="99" applyNumberFormat="1" applyFont="1" applyFill="1" applyBorder="1" applyAlignment="1">
      <alignment horizontal="right" indent="1"/>
    </xf>
    <xf numFmtId="0" fontId="55" fillId="7" borderId="10" xfId="97" applyNumberFormat="1" applyFont="1" applyFill="1" applyBorder="1" applyAlignment="1">
      <alignment horizontal="center"/>
    </xf>
    <xf numFmtId="166" fontId="1" fillId="7" borderId="10" xfId="99" applyNumberFormat="1" applyFont="1" applyFill="1" applyBorder="1" applyAlignment="1"/>
    <xf numFmtId="166" fontId="6" fillId="7" borderId="10" xfId="99" applyNumberFormat="1" applyFont="1" applyFill="1" applyBorder="1" applyAlignment="1"/>
    <xf numFmtId="0" fontId="65" fillId="7" borderId="10" xfId="59" applyNumberFormat="1" applyFont="1" applyFill="1" applyBorder="1" applyAlignment="1">
      <alignment horizontal="left" indent="1"/>
    </xf>
    <xf numFmtId="0" fontId="68" fillId="33" borderId="0" xfId="0" applyFont="1" applyFill="1" applyAlignment="1">
      <alignment vertical="center"/>
    </xf>
    <xf numFmtId="0" fontId="68" fillId="33" borderId="0" xfId="0" applyFont="1" applyFill="1" applyAlignment="1">
      <alignment horizontal="left" vertical="center" indent="4"/>
    </xf>
    <xf numFmtId="0" fontId="68" fillId="33" borderId="0" xfId="0" applyFont="1" applyFill="1" applyAlignment="1">
      <alignment horizontal="left" vertical="center" indent="2"/>
    </xf>
    <xf numFmtId="166" fontId="6" fillId="53" borderId="10" xfId="99" applyNumberFormat="1" applyFont="1" applyFill="1" applyBorder="1" applyAlignment="1">
      <alignment horizontal="right"/>
    </xf>
    <xf numFmtId="3" fontId="56" fillId="7" borderId="10" xfId="97" applyNumberFormat="1" applyFont="1" applyFill="1" applyBorder="1" applyAlignment="1">
      <alignment horizontal="center"/>
    </xf>
    <xf numFmtId="0" fontId="1" fillId="9" borderId="0" xfId="94" applyFont="1"/>
    <xf numFmtId="0" fontId="59" fillId="0" borderId="0" xfId="0" applyFont="1"/>
    <xf numFmtId="0" fontId="57" fillId="0" borderId="0" xfId="0" applyFont="1" applyFill="1"/>
    <xf numFmtId="171" fontId="57" fillId="0" borderId="0" xfId="59" applyNumberFormat="1" applyFont="1" applyFill="1"/>
    <xf numFmtId="0" fontId="0" fillId="0" borderId="0" xfId="0" applyFill="1"/>
    <xf numFmtId="0" fontId="49" fillId="0" borderId="0" xfId="92" applyFont="1" applyFill="1"/>
    <xf numFmtId="43" fontId="0" fillId="0" borderId="0" xfId="59" applyFont="1"/>
    <xf numFmtId="43" fontId="0" fillId="0" borderId="0" xfId="0" applyNumberFormat="1"/>
    <xf numFmtId="0" fontId="70" fillId="0" borderId="0" xfId="0" applyFont="1"/>
    <xf numFmtId="0" fontId="6" fillId="0" borderId="0" xfId="0" applyFont="1" applyFill="1"/>
    <xf numFmtId="171" fontId="55" fillId="7" borderId="10" xfId="59" applyNumberFormat="1" applyFont="1" applyFill="1" applyBorder="1" applyAlignment="1">
      <alignment horizontal="right"/>
    </xf>
    <xf numFmtId="171" fontId="3" fillId="13" borderId="10" xfId="59" applyNumberFormat="1" applyFont="1" applyFill="1" applyBorder="1" applyAlignment="1">
      <alignment horizontal="right"/>
    </xf>
    <xf numFmtId="171" fontId="6" fillId="13" borderId="10" xfId="59" applyNumberFormat="1" applyFont="1" applyFill="1" applyBorder="1" applyAlignment="1">
      <alignment horizontal="right"/>
    </xf>
    <xf numFmtId="171" fontId="6" fillId="35" borderId="10" xfId="59" applyNumberFormat="1" applyFont="1" applyFill="1" applyBorder="1" applyAlignment="1">
      <alignment horizontal="right"/>
    </xf>
    <xf numFmtId="171" fontId="0" fillId="0" borderId="0" xfId="59" applyNumberFormat="1" applyFont="1"/>
    <xf numFmtId="166" fontId="6" fillId="7" borderId="10" xfId="99" applyNumberFormat="1" applyFont="1" applyFill="1" applyBorder="1" applyAlignment="1">
      <alignment horizontal="center"/>
    </xf>
    <xf numFmtId="43" fontId="1" fillId="9" borderId="0" xfId="94" applyNumberFormat="1"/>
    <xf numFmtId="0" fontId="4" fillId="9" borderId="34" xfId="92" applyFont="1" applyBorder="1" applyAlignment="1" applyProtection="1">
      <protection locked="0"/>
    </xf>
    <xf numFmtId="0" fontId="1" fillId="9" borderId="12" xfId="92" applyBorder="1" applyAlignment="1"/>
    <xf numFmtId="0" fontId="1" fillId="9" borderId="16" xfId="92" applyBorder="1" applyAlignment="1"/>
    <xf numFmtId="0" fontId="10" fillId="37" borderId="0" xfId="94" applyFont="1" applyFill="1" applyBorder="1" applyAlignment="1">
      <alignment horizontal="right" indent="1"/>
    </xf>
    <xf numFmtId="0" fontId="10" fillId="37" borderId="33" xfId="94" applyFont="1" applyFill="1" applyBorder="1" applyAlignment="1">
      <alignment horizontal="right" indent="1"/>
    </xf>
    <xf numFmtId="0" fontId="55" fillId="7" borderId="14" xfId="94" applyFont="1" applyFill="1" applyBorder="1" applyAlignment="1" applyProtection="1">
      <alignment horizontal="left"/>
      <protection locked="0"/>
    </xf>
    <xf numFmtId="0" fontId="55" fillId="7" borderId="28" xfId="94" applyFont="1" applyFill="1" applyBorder="1" applyAlignment="1" applyProtection="1">
      <alignment horizontal="left"/>
      <protection locked="0"/>
    </xf>
    <xf numFmtId="0" fontId="55" fillId="7" borderId="15" xfId="94" applyFont="1" applyFill="1" applyBorder="1" applyAlignment="1" applyProtection="1">
      <alignment horizontal="left"/>
      <protection locked="0"/>
    </xf>
    <xf numFmtId="0" fontId="6" fillId="0" borderId="0" xfId="92" applyFont="1" applyFill="1" applyBorder="1" applyAlignment="1" applyProtection="1"/>
    <xf numFmtId="0" fontId="1" fillId="9" borderId="0" xfId="92" applyBorder="1" applyAlignment="1"/>
    <xf numFmtId="0" fontId="63" fillId="7" borderId="10" xfId="92" applyFont="1" applyFill="1" applyBorder="1" applyAlignment="1">
      <alignment wrapText="1"/>
    </xf>
    <xf numFmtId="0" fontId="55" fillId="7" borderId="10" xfId="92" applyFont="1" applyFill="1" applyBorder="1" applyAlignment="1"/>
    <xf numFmtId="14" fontId="63" fillId="7" borderId="28" xfId="92" applyNumberFormat="1" applyFont="1" applyFill="1" applyBorder="1" applyAlignment="1"/>
    <xf numFmtId="14" fontId="55" fillId="7" borderId="28" xfId="91" applyNumberFormat="1" applyFont="1" applyFill="1" applyBorder="1" applyAlignment="1"/>
    <xf numFmtId="14" fontId="55" fillId="7" borderId="15" xfId="91" applyNumberFormat="1" applyFont="1" applyFill="1" applyBorder="1" applyAlignment="1"/>
    <xf numFmtId="0" fontId="63" fillId="7" borderId="10" xfId="92" applyFont="1" applyFill="1" applyBorder="1" applyAlignment="1"/>
    <xf numFmtId="0" fontId="55" fillId="7" borderId="10" xfId="94" applyFont="1" applyFill="1" applyBorder="1" applyAlignment="1" applyProtection="1">
      <alignment horizontal="left"/>
      <protection locked="0"/>
    </xf>
    <xf numFmtId="0" fontId="55" fillId="9" borderId="28" xfId="94" applyFont="1" applyBorder="1" applyAlignment="1"/>
    <xf numFmtId="0" fontId="55" fillId="9" borderId="15" xfId="94" applyFont="1" applyBorder="1" applyAlignment="1"/>
    <xf numFmtId="0" fontId="9" fillId="0" borderId="0" xfId="92" applyFont="1" applyFill="1" applyAlignment="1"/>
    <xf numFmtId="0" fontId="1" fillId="0" borderId="0" xfId="91" applyFill="1" applyAlignment="1"/>
    <xf numFmtId="0" fontId="63" fillId="7" borderId="28" xfId="92" applyFont="1" applyFill="1" applyBorder="1" applyAlignment="1"/>
    <xf numFmtId="0" fontId="55" fillId="7" borderId="28" xfId="91" applyFont="1" applyFill="1" applyBorder="1" applyAlignment="1"/>
    <xf numFmtId="0" fontId="55" fillId="7" borderId="15" xfId="91" applyFont="1" applyFill="1" applyBorder="1" applyAlignment="1"/>
    <xf numFmtId="0" fontId="15" fillId="38" borderId="0" xfId="90" applyFont="1" applyFill="1" applyBorder="1" applyAlignment="1">
      <alignment horizontal="left" vertical="center"/>
    </xf>
    <xf numFmtId="0" fontId="4" fillId="0" borderId="0" xfId="96" applyFont="1" applyFill="1" applyBorder="1" applyAlignment="1">
      <alignment horizontal="left" vertical="center"/>
    </xf>
    <xf numFmtId="2" fontId="36" fillId="37" borderId="14" xfId="94" applyNumberFormat="1" applyFont="1" applyFill="1" applyBorder="1" applyAlignment="1">
      <alignment horizontal="center" vertical="center" wrapText="1"/>
    </xf>
    <xf numFmtId="2" fontId="36" fillId="37" borderId="28" xfId="94" applyNumberFormat="1" applyFont="1" applyFill="1" applyBorder="1" applyAlignment="1">
      <alignment horizontal="center" vertical="center" wrapText="1"/>
    </xf>
    <xf numFmtId="2" fontId="36" fillId="37" borderId="15" xfId="94" applyNumberFormat="1" applyFont="1" applyFill="1" applyBorder="1" applyAlignment="1">
      <alignment horizontal="center" vertical="center" wrapText="1"/>
    </xf>
    <xf numFmtId="0" fontId="2" fillId="0" borderId="0" xfId="94" applyFont="1" applyFill="1" applyAlignment="1">
      <alignment horizontal="left"/>
    </xf>
    <xf numFmtId="0" fontId="2" fillId="0" borderId="0" xfId="94" applyFont="1" applyFill="1" applyAlignment="1"/>
    <xf numFmtId="167" fontId="10" fillId="37" borderId="14" xfId="94" quotePrefix="1" applyNumberFormat="1" applyFont="1" applyFill="1" applyBorder="1" applyAlignment="1">
      <alignment horizontal="right" vertical="center" wrapText="1"/>
    </xf>
    <xf numFmtId="167" fontId="10" fillId="37" borderId="15" xfId="94" quotePrefix="1" applyNumberFormat="1" applyFont="1" applyFill="1" applyBorder="1" applyAlignment="1">
      <alignment horizontal="right" vertical="center" wrapText="1"/>
    </xf>
    <xf numFmtId="0" fontId="2" fillId="9" borderId="0" xfId="97" applyFont="1" applyAlignment="1"/>
    <xf numFmtId="0" fontId="2" fillId="9" borderId="0" xfId="94" applyFont="1" applyAlignment="1"/>
    <xf numFmtId="0" fontId="36" fillId="32" borderId="28" xfId="97" applyFont="1" applyFill="1" applyBorder="1" applyAlignment="1">
      <alignment horizontal="right"/>
    </xf>
    <xf numFmtId="0" fontId="36" fillId="32" borderId="15" xfId="97" applyFont="1" applyFill="1" applyBorder="1" applyAlignment="1">
      <alignment horizontal="right"/>
    </xf>
    <xf numFmtId="49" fontId="36" fillId="37" borderId="30" xfId="99" applyNumberFormat="1" applyFont="1" applyFill="1" applyBorder="1" applyAlignment="1">
      <alignment horizontal="center" vertical="center" wrapText="1"/>
    </xf>
    <xf numFmtId="49" fontId="36" fillId="37" borderId="0" xfId="99" applyNumberFormat="1" applyFont="1" applyFill="1" applyBorder="1" applyAlignment="1">
      <alignment horizontal="center" vertical="center" wrapText="1"/>
    </xf>
    <xf numFmtId="0" fontId="1" fillId="9" borderId="0" xfId="94" applyAlignment="1"/>
    <xf numFmtId="0" fontId="64" fillId="44" borderId="35" xfId="0" applyNumberFormat="1" applyFont="1" applyFill="1" applyBorder="1" applyAlignment="1" applyProtection="1">
      <alignment horizontal="center" vertical="center"/>
      <protection locked="0"/>
    </xf>
    <xf numFmtId="0" fontId="40" fillId="52" borderId="10" xfId="0" applyNumberFormat="1" applyFont="1" applyFill="1" applyBorder="1" applyAlignment="1" applyProtection="1">
      <alignment horizontal="center"/>
      <protection locked="0"/>
    </xf>
    <xf numFmtId="0" fontId="40" fillId="36" borderId="10" xfId="0" applyNumberFormat="1" applyFont="1" applyFill="1" applyBorder="1" applyAlignment="1" applyProtection="1">
      <alignment horizontal="center"/>
      <protection locked="0"/>
    </xf>
    <xf numFmtId="0" fontId="64" fillId="46" borderId="35" xfId="0" applyNumberFormat="1" applyFont="1" applyFill="1" applyBorder="1" applyAlignment="1" applyProtection="1">
      <alignment horizontal="center" vertical="center"/>
      <protection locked="0"/>
    </xf>
    <xf numFmtId="0" fontId="64" fillId="46" borderId="36" xfId="0" applyNumberFormat="1" applyFont="1" applyFill="1" applyBorder="1" applyAlignment="1" applyProtection="1">
      <alignment horizontal="center" vertical="center"/>
      <protection locked="0"/>
    </xf>
    <xf numFmtId="49" fontId="3" fillId="50" borderId="14" xfId="97" applyNumberFormat="1" applyFont="1" applyFill="1" applyBorder="1" applyAlignment="1">
      <alignment horizontal="center" vertical="center" wrapText="1"/>
    </xf>
    <xf numFmtId="49" fontId="3" fillId="50" borderId="28" xfId="97" applyNumberFormat="1" applyFont="1" applyFill="1" applyBorder="1" applyAlignment="1">
      <alignment horizontal="center" vertical="center" wrapText="1"/>
    </xf>
    <xf numFmtId="49" fontId="3" fillId="50" borderId="15" xfId="97" applyNumberFormat="1" applyFont="1" applyFill="1" applyBorder="1" applyAlignment="1">
      <alignment horizontal="center" vertical="center" wrapText="1"/>
    </xf>
    <xf numFmtId="0" fontId="47" fillId="42" borderId="37" xfId="0" applyNumberFormat="1" applyFont="1" applyFill="1" applyBorder="1" applyAlignment="1" applyProtection="1">
      <alignment horizontal="center" vertical="center"/>
      <protection locked="0"/>
    </xf>
    <xf numFmtId="0" fontId="47" fillId="42" borderId="35" xfId="0" applyNumberFormat="1" applyFont="1" applyFill="1" applyBorder="1" applyAlignment="1" applyProtection="1">
      <alignment horizontal="center" vertical="center"/>
      <protection locked="0"/>
    </xf>
    <xf numFmtId="0" fontId="47" fillId="42" borderId="36" xfId="0" applyNumberFormat="1" applyFont="1" applyFill="1" applyBorder="1" applyAlignment="1" applyProtection="1">
      <alignment horizontal="center" vertical="center"/>
      <protection locked="0"/>
    </xf>
    <xf numFmtId="49" fontId="3" fillId="45" borderId="14" xfId="97" applyNumberFormat="1" applyFont="1" applyFill="1" applyBorder="1" applyAlignment="1">
      <alignment horizontal="center" vertical="center" wrapText="1"/>
    </xf>
    <xf numFmtId="49" fontId="3" fillId="45" borderId="28" xfId="97" applyNumberFormat="1" applyFont="1" applyFill="1" applyBorder="1" applyAlignment="1">
      <alignment horizontal="center" vertical="center" wrapText="1"/>
    </xf>
    <xf numFmtId="49" fontId="3" fillId="45" borderId="15" xfId="97" applyNumberFormat="1" applyFont="1" applyFill="1" applyBorder="1" applyAlignment="1">
      <alignment horizontal="center" vertical="center" wrapText="1"/>
    </xf>
    <xf numFmtId="49" fontId="36" fillId="43" borderId="14" xfId="97" applyNumberFormat="1" applyFont="1" applyFill="1" applyBorder="1" applyAlignment="1">
      <alignment horizontal="center" vertical="center" wrapText="1"/>
    </xf>
    <xf numFmtId="49" fontId="36" fillId="43" borderId="28" xfId="97" applyNumberFormat="1" applyFont="1" applyFill="1" applyBorder="1" applyAlignment="1">
      <alignment horizontal="center" vertical="center" wrapText="1"/>
    </xf>
    <xf numFmtId="49" fontId="36" fillId="43" borderId="15" xfId="97" applyNumberFormat="1" applyFont="1" applyFill="1" applyBorder="1" applyAlignment="1">
      <alignment horizontal="center" vertical="center" wrapText="1"/>
    </xf>
    <xf numFmtId="49" fontId="3" fillId="49" borderId="14" xfId="97" applyNumberFormat="1" applyFont="1" applyFill="1" applyBorder="1" applyAlignment="1">
      <alignment horizontal="center" vertical="center" wrapText="1"/>
    </xf>
    <xf numFmtId="49" fontId="3" fillId="49" borderId="28" xfId="97" applyNumberFormat="1" applyFont="1" applyFill="1" applyBorder="1" applyAlignment="1">
      <alignment horizontal="center" vertical="center" wrapText="1"/>
    </xf>
    <xf numFmtId="49" fontId="3" fillId="49" borderId="15" xfId="97" applyNumberFormat="1" applyFont="1" applyFill="1" applyBorder="1" applyAlignment="1">
      <alignment horizontal="center" vertical="center" wrapText="1"/>
    </xf>
    <xf numFmtId="49" fontId="36" fillId="48" borderId="14" xfId="97" applyNumberFormat="1" applyFont="1" applyFill="1" applyBorder="1" applyAlignment="1">
      <alignment horizontal="center" vertical="center" wrapText="1"/>
    </xf>
    <xf numFmtId="49" fontId="36" fillId="48" borderId="28" xfId="97" applyNumberFormat="1" applyFont="1" applyFill="1" applyBorder="1" applyAlignment="1">
      <alignment horizontal="center" vertical="center" wrapText="1"/>
    </xf>
    <xf numFmtId="49" fontId="36" fillId="48" borderId="15" xfId="97" applyNumberFormat="1" applyFont="1" applyFill="1" applyBorder="1" applyAlignment="1">
      <alignment horizontal="center" vertical="center" wrapText="1"/>
    </xf>
    <xf numFmtId="49" fontId="36" fillId="47" borderId="14" xfId="97" applyNumberFormat="1" applyFont="1" applyFill="1" applyBorder="1" applyAlignment="1">
      <alignment horizontal="center" vertical="center" wrapText="1"/>
    </xf>
    <xf numFmtId="49" fontId="36" fillId="47" borderId="28" xfId="97" applyNumberFormat="1" applyFont="1" applyFill="1" applyBorder="1" applyAlignment="1">
      <alignment horizontal="center" vertical="center" wrapText="1"/>
    </xf>
    <xf numFmtId="49" fontId="36" fillId="47" borderId="15" xfId="97" applyNumberFormat="1" applyFont="1" applyFill="1" applyBorder="1" applyAlignment="1">
      <alignment horizontal="center" vertical="center" wrapText="1"/>
    </xf>
    <xf numFmtId="49" fontId="36" fillId="51" borderId="14" xfId="97" applyNumberFormat="1" applyFont="1" applyFill="1" applyBorder="1" applyAlignment="1">
      <alignment horizontal="center" vertical="center" wrapText="1"/>
    </xf>
    <xf numFmtId="49" fontId="36" fillId="51" borderId="28" xfId="97" applyNumberFormat="1" applyFont="1" applyFill="1" applyBorder="1" applyAlignment="1">
      <alignment horizontal="center" vertical="center" wrapText="1"/>
    </xf>
    <xf numFmtId="49" fontId="36" fillId="51" borderId="15" xfId="97" applyNumberFormat="1" applyFont="1" applyFill="1" applyBorder="1" applyAlignment="1">
      <alignment horizontal="center" vertical="center" wrapText="1"/>
    </xf>
    <xf numFmtId="0" fontId="64" fillId="40" borderId="37" xfId="0" applyNumberFormat="1" applyFont="1" applyFill="1" applyBorder="1" applyAlignment="1" applyProtection="1">
      <alignment horizontal="center" vertical="center"/>
      <protection locked="0"/>
    </xf>
    <xf numFmtId="0" fontId="64" fillId="40" borderId="35" xfId="0" applyNumberFormat="1" applyFont="1" applyFill="1" applyBorder="1" applyAlignment="1" applyProtection="1">
      <alignment horizontal="center" vertical="center"/>
      <protection locked="0"/>
    </xf>
    <xf numFmtId="0" fontId="64" fillId="40" borderId="36" xfId="0" applyNumberFormat="1" applyFont="1" applyFill="1" applyBorder="1" applyAlignment="1" applyProtection="1">
      <alignment horizontal="center" vertical="center"/>
      <protection locked="0"/>
    </xf>
    <xf numFmtId="166" fontId="55" fillId="7" borderId="10" xfId="94" applyNumberFormat="1" applyFont="1" applyFill="1" applyBorder="1" applyAlignment="1">
      <alignment horizontal="left" indent="1"/>
    </xf>
    <xf numFmtId="167" fontId="36" fillId="37" borderId="14" xfId="94" quotePrefix="1" applyNumberFormat="1" applyFont="1" applyFill="1" applyBorder="1" applyAlignment="1">
      <alignment horizontal="left" vertical="center" wrapText="1"/>
    </xf>
    <xf numFmtId="167" fontId="36" fillId="37" borderId="28" xfId="94" quotePrefix="1" applyNumberFormat="1" applyFont="1" applyFill="1" applyBorder="1" applyAlignment="1">
      <alignment horizontal="left" vertical="center" wrapText="1"/>
    </xf>
    <xf numFmtId="167" fontId="36" fillId="37" borderId="15" xfId="94" quotePrefix="1" applyNumberFormat="1" applyFont="1" applyFill="1" applyBorder="1" applyAlignment="1">
      <alignment horizontal="left" vertical="center" wrapText="1"/>
    </xf>
  </cellXfs>
  <cellStyles count="11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Blockout" xfId="51"/>
    <cellStyle name="Blockout 2" xfId="52"/>
    <cellStyle name="Blockout 2 2" xfId="53"/>
    <cellStyle name="Blockout 3" xfId="54"/>
    <cellStyle name="Calculation" xfId="55" builtinId="22" customBuiltin="1"/>
    <cellStyle name="Calculation 2" xfId="56"/>
    <cellStyle name="Check Cell" xfId="57" builtinId="23" customBuiltin="1"/>
    <cellStyle name="Check Cell 2" xfId="58"/>
    <cellStyle name="Comma" xfId="59" builtinId="3"/>
    <cellStyle name="Comma 2" xfId="60"/>
    <cellStyle name="Comma 2 2" xfId="61"/>
    <cellStyle name="Comma 3" xfId="62"/>
    <cellStyle name="Explanatory Text" xfId="63" builtinId="53" customBuiltin="1"/>
    <cellStyle name="Good" xfId="64" builtinId="26" customBuiltin="1"/>
    <cellStyle name="Good 2" xfId="65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0" builtinId="8"/>
    <cellStyle name="Input" xfId="71" builtinId="20" customBuiltin="1"/>
    <cellStyle name="Input 2" xfId="72"/>
    <cellStyle name="Input1" xfId="73"/>
    <cellStyle name="Input1 2" xfId="74"/>
    <cellStyle name="Input1 2 2" xfId="75"/>
    <cellStyle name="Input1 3" xfId="76"/>
    <cellStyle name="Input2" xfId="77"/>
    <cellStyle name="Input2 2" xfId="78"/>
    <cellStyle name="Input3" xfId="79"/>
    <cellStyle name="Input3 2" xfId="80"/>
    <cellStyle name="Input3 2 2" xfId="81"/>
    <cellStyle name="Input3 3" xfId="82"/>
    <cellStyle name="Linked Cell" xfId="83" builtinId="24" customBuiltin="1"/>
    <cellStyle name="Neutral" xfId="84" builtinId="28" customBuiltin="1"/>
    <cellStyle name="Neutral 2" xfId="85"/>
    <cellStyle name="Normal" xfId="0" builtinId="0"/>
    <cellStyle name="Normal 2" xfId="86"/>
    <cellStyle name="Normal 2 2" xfId="87"/>
    <cellStyle name="Normal 3" xfId="88"/>
    <cellStyle name="Normal 3 2" xfId="89"/>
    <cellStyle name="Normal_2010 06 02 - Urgent RIN for Vic DNSPs revised proposals" xfId="90"/>
    <cellStyle name="Normal_2010 06 22 - AA - Scheme Templates for data collection" xfId="91"/>
    <cellStyle name="Normal_2010 06 22 - IE - Scheme Template for data collection" xfId="92"/>
    <cellStyle name="Normal_Book1" xfId="93"/>
    <cellStyle name="Normal_D11 2371025  Financial information - 2012 Draft RIN - Ausgrid" xfId="94"/>
    <cellStyle name="Normal_D11 2371025  Financial information - 2012 Draft RIN - Ausgrid 2" xfId="95"/>
    <cellStyle name="Normal_D12 1569  Opex, DMIS, EBSS - 2012 draft RIN - Ausgrid" xfId="96"/>
    <cellStyle name="Normal_D12 16703  Overheads, Avoided Cost, ACS, Demand and Revenue - 2012 draft RIN - Ausgrid" xfId="97"/>
    <cellStyle name="Normal_D12 16703  Overheads, Avoided Cost, ACS, Demand and Revenue - 2012 draft RIN - Ausgrid 2" xfId="98"/>
    <cellStyle name="Normal_Sheet1" xfId="99"/>
    <cellStyle name="Note" xfId="100" builtinId="10" customBuiltin="1"/>
    <cellStyle name="Note 2" xfId="101"/>
    <cellStyle name="Output" xfId="102" builtinId="21" customBuiltin="1"/>
    <cellStyle name="Output 2" xfId="103"/>
    <cellStyle name="Percent" xfId="111" builtinId="5"/>
    <cellStyle name="Style 1" xfId="104"/>
    <cellStyle name="Style 1 2" xfId="105"/>
    <cellStyle name="Style 1 2 2" xfId="106"/>
    <cellStyle name="Style 1 3" xfId="107"/>
    <cellStyle name="Title" xfId="108" builtinId="15" customBuiltin="1"/>
    <cellStyle name="Total" xfId="109" builtinId="25" customBuiltin="1"/>
    <cellStyle name="Warning Text" xfId="110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3. Statement of pipeline assets'!Print_Area"/><Relationship Id="rId13" Type="http://schemas.openxmlformats.org/officeDocument/2006/relationships/hyperlink" Target="#'3.4 Shared supporting assets'!Print_Area"/><Relationship Id="rId18" Type="http://schemas.openxmlformats.org/officeDocument/2006/relationships/hyperlink" Target="#'4.1 Pipelines capex'!Print_Area"/><Relationship Id="rId3" Type="http://schemas.openxmlformats.org/officeDocument/2006/relationships/hyperlink" Target="#'2. Revenues and expenses'!Print_Area"/><Relationship Id="rId7" Type="http://schemas.openxmlformats.org/officeDocument/2006/relationships/hyperlink" Target="#'2.4 Shared costs'!Print_Area"/><Relationship Id="rId12" Type="http://schemas.openxmlformats.org/officeDocument/2006/relationships/hyperlink" Target="#'2.1 Revenue by service'!Print_Area"/><Relationship Id="rId17" Type="http://schemas.openxmlformats.org/officeDocument/2006/relationships/hyperlink" Target="#'3.2 Pipeline asset impairment'!Print_Area"/><Relationship Id="rId2" Type="http://schemas.openxmlformats.org/officeDocument/2006/relationships/hyperlink" Target="#'1. Pipeline information'!A1"/><Relationship Id="rId16" Type="http://schemas.openxmlformats.org/officeDocument/2006/relationships/hyperlink" Target="#'5.1 Exempt WAP services'!Print_Area"/><Relationship Id="rId1" Type="http://schemas.openxmlformats.org/officeDocument/2006/relationships/hyperlink" Target="#Cover!A1"/><Relationship Id="rId6" Type="http://schemas.openxmlformats.org/officeDocument/2006/relationships/hyperlink" Target="#'1.1 Financial performance'!Print_Area"/><Relationship Id="rId11" Type="http://schemas.openxmlformats.org/officeDocument/2006/relationships/hyperlink" Target="#'3.1 Pipeline asset useful life'!Print_Area"/><Relationship Id="rId5" Type="http://schemas.openxmlformats.org/officeDocument/2006/relationships/hyperlink" Target="#'2.2 Revenue contributions '!Print_Area"/><Relationship Id="rId15" Type="http://schemas.openxmlformats.org/officeDocument/2006/relationships/hyperlink" Target="#'3.3 Depreciation'!Print_Area"/><Relationship Id="rId10" Type="http://schemas.openxmlformats.org/officeDocument/2006/relationships/hyperlink" Target="#'6. Notes'!Print_Area"/><Relationship Id="rId19" Type="http://schemas.openxmlformats.org/officeDocument/2006/relationships/image" Target="../media/image1.png"/><Relationship Id="rId4" Type="http://schemas.openxmlformats.org/officeDocument/2006/relationships/hyperlink" Target="#'2.3 Indirect revenue'!Print_Area"/><Relationship Id="rId9" Type="http://schemas.openxmlformats.org/officeDocument/2006/relationships/hyperlink" Target="#'5. Weighted average price'!Print_Area"/><Relationship Id="rId14" Type="http://schemas.openxmlformats.org/officeDocument/2006/relationships/hyperlink" Target="#'4 Recovered capital'!Print_Area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0</xdr:rowOff>
    </xdr:from>
    <xdr:to>
      <xdr:col>9</xdr:col>
      <xdr:colOff>0</xdr:colOff>
      <xdr:row>2</xdr:row>
      <xdr:rowOff>28575</xdr:rowOff>
    </xdr:to>
    <xdr:pic>
      <xdr:nvPicPr>
        <xdr:cNvPr id="10427" name="Picture 1">
          <a:extLst>
            <a:ext uri="{FF2B5EF4-FFF2-40B4-BE49-F238E27FC236}">
              <a16:creationId xmlns:a16="http://schemas.microsoft.com/office/drawing/2014/main" id="{00000000-0008-0000-0100-0000B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1847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6522" name="Group 1">
          <a:extLst>
            <a:ext uri="{FF2B5EF4-FFF2-40B4-BE49-F238E27FC236}">
              <a16:creationId xmlns:a16="http://schemas.microsoft.com/office/drawing/2014/main" id="{00000000-0008-0000-0C00-0000DA03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6528" name="Picture 3">
            <a:extLst>
              <a:ext uri="{FF2B5EF4-FFF2-40B4-BE49-F238E27FC236}">
                <a16:creationId xmlns:a16="http://schemas.microsoft.com/office/drawing/2014/main" id="{00000000-0008-0000-0C00-0000E00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6523" name="Group 7">
          <a:extLst>
            <a:ext uri="{FF2B5EF4-FFF2-40B4-BE49-F238E27FC236}">
              <a16:creationId xmlns:a16="http://schemas.microsoft.com/office/drawing/2014/main" id="{00000000-0008-0000-0C00-0000DB03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6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6526" name="Picture 9">
            <a:extLst>
              <a:ext uri="{FF2B5EF4-FFF2-40B4-BE49-F238E27FC236}">
                <a16:creationId xmlns:a16="http://schemas.microsoft.com/office/drawing/2014/main" id="{00000000-0008-0000-0C00-0000DE03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8164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6927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12700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8086" name="Group 1">
          <a:extLst>
            <a:ext uri="{FF2B5EF4-FFF2-40B4-BE49-F238E27FC236}">
              <a16:creationId xmlns:a16="http://schemas.microsoft.com/office/drawing/2014/main" id="{00000000-0008-0000-1300-00000631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8092" name="Picture 3">
            <a:extLst>
              <a:ext uri="{FF2B5EF4-FFF2-40B4-BE49-F238E27FC236}">
                <a16:creationId xmlns:a16="http://schemas.microsoft.com/office/drawing/2014/main" id="{00000000-0008-0000-1300-00000C3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8087" name="Group 7">
          <a:extLst>
            <a:ext uri="{FF2B5EF4-FFF2-40B4-BE49-F238E27FC236}">
              <a16:creationId xmlns:a16="http://schemas.microsoft.com/office/drawing/2014/main" id="{00000000-0008-0000-1300-00000731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8090" name="Picture 9">
            <a:extLst>
              <a:ext uri="{FF2B5EF4-FFF2-40B4-BE49-F238E27FC236}">
                <a16:creationId xmlns:a16="http://schemas.microsoft.com/office/drawing/2014/main" id="{00000000-0008-0000-1300-00000A31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9525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" cy="2667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5</xdr:row>
      <xdr:rowOff>19050</xdr:rowOff>
    </xdr:from>
    <xdr:to>
      <xdr:col>4</xdr:col>
      <xdr:colOff>276225</xdr:colOff>
      <xdr:row>7</xdr:row>
      <xdr:rowOff>180975</xdr:rowOff>
    </xdr:to>
    <xdr:sp macro="" textlink="">
      <xdr:nvSpPr>
        <xdr:cNvPr id="3073" name="AutoShap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771525" y="1990725"/>
          <a:ext cx="2524125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5720" rIns="180000" bIns="4572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Cover sheet</a:t>
          </a:r>
        </a:p>
      </xdr:txBody>
    </xdr:sp>
    <xdr:clientData/>
  </xdr:twoCellAnchor>
  <xdr:twoCellAnchor>
    <xdr:from>
      <xdr:col>2</xdr:col>
      <xdr:colOff>0</xdr:colOff>
      <xdr:row>9</xdr:row>
      <xdr:rowOff>28575</xdr:rowOff>
    </xdr:from>
    <xdr:to>
      <xdr:col>4</xdr:col>
      <xdr:colOff>295275</xdr:colOff>
      <xdr:row>12</xdr:row>
      <xdr:rowOff>0</xdr:rowOff>
    </xdr:to>
    <xdr:sp macro="" textlink="">
      <xdr:nvSpPr>
        <xdr:cNvPr id="3075" name="AutoShap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>
          <a:spLocks noChangeArrowheads="1"/>
        </xdr:cNvSpPr>
      </xdr:nvSpPr>
      <xdr:spPr bwMode="auto">
        <a:xfrm>
          <a:off x="790575" y="2762250"/>
          <a:ext cx="2524125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1. Pipeline information</a:t>
          </a:r>
        </a:p>
      </xdr:txBody>
    </xdr:sp>
    <xdr:clientData/>
  </xdr:twoCellAnchor>
  <xdr:twoCellAnchor>
    <xdr:from>
      <xdr:col>1</xdr:col>
      <xdr:colOff>369794</xdr:colOff>
      <xdr:row>17</xdr:row>
      <xdr:rowOff>52106</xdr:rowOff>
    </xdr:from>
    <xdr:to>
      <xdr:col>4</xdr:col>
      <xdr:colOff>284069</xdr:colOff>
      <xdr:row>20</xdr:row>
      <xdr:rowOff>23531</xdr:rowOff>
    </xdr:to>
    <xdr:sp macro="" textlink="">
      <xdr:nvSpPr>
        <xdr:cNvPr id="3076" name="AutoShap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>
          <a:spLocks noChangeArrowheads="1"/>
        </xdr:cNvSpPr>
      </xdr:nvSpPr>
      <xdr:spPr bwMode="auto">
        <a:xfrm>
          <a:off x="784412" y="3469900"/>
          <a:ext cx="2514039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2. Revenues and expenses</a:t>
          </a:r>
        </a:p>
      </xdr:txBody>
    </xdr:sp>
    <xdr:clientData/>
  </xdr:twoCellAnchor>
  <xdr:twoCellAnchor>
    <xdr:from>
      <xdr:col>2</xdr:col>
      <xdr:colOff>401731</xdr:colOff>
      <xdr:row>29</xdr:row>
      <xdr:rowOff>17369</xdr:rowOff>
    </xdr:from>
    <xdr:to>
      <xdr:col>4</xdr:col>
      <xdr:colOff>697006</xdr:colOff>
      <xdr:row>31</xdr:row>
      <xdr:rowOff>179294</xdr:rowOff>
    </xdr:to>
    <xdr:sp macro="" textlink="">
      <xdr:nvSpPr>
        <xdr:cNvPr id="3078" name="AutoShape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 noChangeArrowheads="1"/>
        </xdr:cNvSpPr>
      </xdr:nvSpPr>
      <xdr:spPr bwMode="auto">
        <a:xfrm>
          <a:off x="1197349" y="5743575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2.3 Indirect revenue</a:t>
          </a:r>
        </a:p>
      </xdr:txBody>
    </xdr:sp>
    <xdr:clientData/>
  </xdr:twoCellAnchor>
  <xdr:twoCellAnchor>
    <xdr:from>
      <xdr:col>2</xdr:col>
      <xdr:colOff>412937</xdr:colOff>
      <xdr:row>25</xdr:row>
      <xdr:rowOff>38101</xdr:rowOff>
    </xdr:from>
    <xdr:to>
      <xdr:col>4</xdr:col>
      <xdr:colOff>708212</xdr:colOff>
      <xdr:row>28</xdr:row>
      <xdr:rowOff>1</xdr:rowOff>
    </xdr:to>
    <xdr:sp macro="" textlink="">
      <xdr:nvSpPr>
        <xdr:cNvPr id="3090" name="AutoShape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>
          <a:spLocks noChangeArrowheads="1"/>
        </xdr:cNvSpPr>
      </xdr:nvSpPr>
      <xdr:spPr bwMode="auto">
        <a:xfrm>
          <a:off x="1208555" y="5002307"/>
          <a:ext cx="2514039" cy="533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2.2 Revenue contributions</a:t>
          </a:r>
        </a:p>
      </xdr:txBody>
    </xdr:sp>
    <xdr:clientData/>
  </xdr:twoCellAnchor>
  <xdr:twoCellAnchor>
    <xdr:from>
      <xdr:col>2</xdr:col>
      <xdr:colOff>390524</xdr:colOff>
      <xdr:row>13</xdr:row>
      <xdr:rowOff>8965</xdr:rowOff>
    </xdr:from>
    <xdr:to>
      <xdr:col>4</xdr:col>
      <xdr:colOff>685800</xdr:colOff>
      <xdr:row>15</xdr:row>
      <xdr:rowOff>123265</xdr:rowOff>
    </xdr:to>
    <xdr:sp macro="" textlink="">
      <xdr:nvSpPr>
        <xdr:cNvPr id="3148" name="AutoShap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4C0C0000}"/>
            </a:ext>
          </a:extLst>
        </xdr:cNvPr>
        <xdr:cNvSpPr>
          <a:spLocks noChangeArrowheads="1"/>
        </xdr:cNvSpPr>
      </xdr:nvSpPr>
      <xdr:spPr bwMode="auto">
        <a:xfrm>
          <a:off x="1186142" y="2664759"/>
          <a:ext cx="2514040" cy="4953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1.1 Financial performance</a:t>
          </a:r>
        </a:p>
      </xdr:txBody>
    </xdr:sp>
    <xdr:clientData/>
  </xdr:twoCellAnchor>
  <xdr:twoCellAnchor>
    <xdr:from>
      <xdr:col>2</xdr:col>
      <xdr:colOff>390525</xdr:colOff>
      <xdr:row>33</xdr:row>
      <xdr:rowOff>15689</xdr:rowOff>
    </xdr:from>
    <xdr:to>
      <xdr:col>4</xdr:col>
      <xdr:colOff>685800</xdr:colOff>
      <xdr:row>35</xdr:row>
      <xdr:rowOff>178174</xdr:rowOff>
    </xdr:to>
    <xdr:sp macro="" textlink="">
      <xdr:nvSpPr>
        <xdr:cNvPr id="3155" name="AutoShap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530C0000}"/>
            </a:ext>
          </a:extLst>
        </xdr:cNvPr>
        <xdr:cNvSpPr>
          <a:spLocks noChangeArrowheads="1"/>
        </xdr:cNvSpPr>
      </xdr:nvSpPr>
      <xdr:spPr bwMode="auto">
        <a:xfrm>
          <a:off x="1186143" y="6571130"/>
          <a:ext cx="2514039" cy="54348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2.4 Shared costs</a:t>
          </a:r>
        </a:p>
      </xdr:txBody>
    </xdr:sp>
    <xdr:clientData/>
  </xdr:twoCellAnchor>
  <xdr:twoCellAnchor>
    <xdr:from>
      <xdr:col>1</xdr:col>
      <xdr:colOff>291353</xdr:colOff>
      <xdr:row>36</xdr:row>
      <xdr:rowOff>166689</xdr:rowOff>
    </xdr:from>
    <xdr:to>
      <xdr:col>4</xdr:col>
      <xdr:colOff>205628</xdr:colOff>
      <xdr:row>39</xdr:row>
      <xdr:rowOff>178735</xdr:rowOff>
    </xdr:to>
    <xdr:sp macro="" textlink="">
      <xdr:nvSpPr>
        <xdr:cNvPr id="3157" name="AutoShap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550C0000}"/>
            </a:ext>
          </a:extLst>
        </xdr:cNvPr>
        <xdr:cNvSpPr>
          <a:spLocks noChangeArrowheads="1"/>
        </xdr:cNvSpPr>
      </xdr:nvSpPr>
      <xdr:spPr bwMode="auto">
        <a:xfrm>
          <a:off x="696166" y="7227095"/>
          <a:ext cx="2533650" cy="583546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3. Statement of pipeline assets</a:t>
          </a:r>
        </a:p>
      </xdr:txBody>
    </xdr:sp>
    <xdr:clientData/>
  </xdr:twoCellAnchor>
  <xdr:twoCellAnchor>
    <xdr:from>
      <xdr:col>6</xdr:col>
      <xdr:colOff>20731</xdr:colOff>
      <xdr:row>24</xdr:row>
      <xdr:rowOff>182095</xdr:rowOff>
    </xdr:from>
    <xdr:to>
      <xdr:col>8</xdr:col>
      <xdr:colOff>316006</xdr:colOff>
      <xdr:row>27</xdr:row>
      <xdr:rowOff>153520</xdr:rowOff>
    </xdr:to>
    <xdr:sp macro="" textlink="">
      <xdr:nvSpPr>
        <xdr:cNvPr id="3173" name="AutoShap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4413437" y="4955801"/>
          <a:ext cx="2514040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5. Weighted average price</a:t>
          </a:r>
        </a:p>
      </xdr:txBody>
    </xdr:sp>
    <xdr:clientData/>
  </xdr:twoCellAnchor>
  <xdr:twoCellAnchor>
    <xdr:from>
      <xdr:col>6</xdr:col>
      <xdr:colOff>33058</xdr:colOff>
      <xdr:row>32</xdr:row>
      <xdr:rowOff>103655</xdr:rowOff>
    </xdr:from>
    <xdr:to>
      <xdr:col>8</xdr:col>
      <xdr:colOff>328333</xdr:colOff>
      <xdr:row>35</xdr:row>
      <xdr:rowOff>8405</xdr:rowOff>
    </xdr:to>
    <xdr:sp macro="" textlink="">
      <xdr:nvSpPr>
        <xdr:cNvPr id="3176" name="AutoShape 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680C0000}"/>
            </a:ext>
          </a:extLst>
        </xdr:cNvPr>
        <xdr:cNvSpPr>
          <a:spLocks noChangeArrowheads="1"/>
        </xdr:cNvSpPr>
      </xdr:nvSpPr>
      <xdr:spPr bwMode="auto">
        <a:xfrm>
          <a:off x="4425764" y="6401361"/>
          <a:ext cx="2514040" cy="476250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6. Notes</a:t>
          </a:r>
        </a:p>
      </xdr:txBody>
    </xdr:sp>
    <xdr:clientData/>
  </xdr:twoCellAnchor>
  <xdr:twoCellAnchor>
    <xdr:from>
      <xdr:col>2</xdr:col>
      <xdr:colOff>468966</xdr:colOff>
      <xdr:row>40</xdr:row>
      <xdr:rowOff>114859</xdr:rowOff>
    </xdr:from>
    <xdr:to>
      <xdr:col>4</xdr:col>
      <xdr:colOff>764241</xdr:colOff>
      <xdr:row>43</xdr:row>
      <xdr:rowOff>47359</xdr:rowOff>
    </xdr:to>
    <xdr:sp macro="" textlink="">
      <xdr:nvSpPr>
        <xdr:cNvPr id="21" name="AutoShape 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1264584" y="7936565"/>
          <a:ext cx="2514039" cy="5040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3.1 Pipeline asset useful life</a:t>
          </a:r>
        </a:p>
      </xdr:txBody>
    </xdr:sp>
    <xdr:clientData/>
  </xdr:twoCellAnchor>
  <xdr:twoCellAnchor>
    <xdr:from>
      <xdr:col>2</xdr:col>
      <xdr:colOff>424142</xdr:colOff>
      <xdr:row>21</xdr:row>
      <xdr:rowOff>23533</xdr:rowOff>
    </xdr:from>
    <xdr:to>
      <xdr:col>4</xdr:col>
      <xdr:colOff>719417</xdr:colOff>
      <xdr:row>23</xdr:row>
      <xdr:rowOff>174252</xdr:rowOff>
    </xdr:to>
    <xdr:sp macro="" textlink="">
      <xdr:nvSpPr>
        <xdr:cNvPr id="24" name="AutoShape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1219760" y="4214533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2.1 Revenue by service</a:t>
          </a:r>
        </a:p>
      </xdr:txBody>
    </xdr:sp>
    <xdr:clientData/>
  </xdr:twoCellAnchor>
  <xdr:twoCellAnchor>
    <xdr:from>
      <xdr:col>6</xdr:col>
      <xdr:colOff>67234</xdr:colOff>
      <xdr:row>5</xdr:row>
      <xdr:rowOff>44823</xdr:rowOff>
    </xdr:from>
    <xdr:to>
      <xdr:col>8</xdr:col>
      <xdr:colOff>362509</xdr:colOff>
      <xdr:row>8</xdr:row>
      <xdr:rowOff>16248</xdr:rowOff>
    </xdr:to>
    <xdr:sp macro="" textlink="">
      <xdr:nvSpPr>
        <xdr:cNvPr id="26" name="AutoShape 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4459940" y="1176617"/>
          <a:ext cx="2514040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6800" rIns="180000" bIns="46800" anchor="ctr"/>
        <a:lstStyle/>
        <a:p>
          <a:pPr algn="l" rtl="0">
            <a:lnSpc>
              <a:spcPts val="1000"/>
            </a:lnSpc>
            <a:defRPr sz="1000"/>
          </a:pPr>
          <a:r>
            <a:rPr lang="en-AU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3. Statement of pipeline assets (continued)</a:t>
          </a:r>
        </a:p>
      </xdr:txBody>
    </xdr:sp>
    <xdr:clientData/>
  </xdr:twoCellAnchor>
  <xdr:twoCellAnchor>
    <xdr:from>
      <xdr:col>6</xdr:col>
      <xdr:colOff>480172</xdr:colOff>
      <xdr:row>12</xdr:row>
      <xdr:rowOff>177052</xdr:rowOff>
    </xdr:from>
    <xdr:to>
      <xdr:col>8</xdr:col>
      <xdr:colOff>775447</xdr:colOff>
      <xdr:row>15</xdr:row>
      <xdr:rowOff>148477</xdr:rowOff>
    </xdr:to>
    <xdr:sp macro="" textlink="">
      <xdr:nvSpPr>
        <xdr:cNvPr id="28" name="AutoShape 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4984937" y="2642346"/>
          <a:ext cx="2514039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3.4 Shared supporting assets</a:t>
          </a:r>
        </a:p>
      </xdr:txBody>
    </xdr:sp>
    <xdr:clientData/>
  </xdr:twoCellAnchor>
  <xdr:twoCellAnchor>
    <xdr:from>
      <xdr:col>6</xdr:col>
      <xdr:colOff>31937</xdr:colOff>
      <xdr:row>17</xdr:row>
      <xdr:rowOff>73397</xdr:rowOff>
    </xdr:from>
    <xdr:to>
      <xdr:col>8</xdr:col>
      <xdr:colOff>327211</xdr:colOff>
      <xdr:row>20</xdr:row>
      <xdr:rowOff>44822</xdr:rowOff>
    </xdr:to>
    <xdr:sp macro="" textlink="">
      <xdr:nvSpPr>
        <xdr:cNvPr id="31" name="AutoShape 2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/>
        </xdr:cNvSpPr>
      </xdr:nvSpPr>
      <xdr:spPr bwMode="auto">
        <a:xfrm>
          <a:off x="4424643" y="3491191"/>
          <a:ext cx="2514039" cy="542925"/>
        </a:xfrm>
        <a:prstGeom prst="bevel">
          <a:avLst>
            <a:gd name="adj" fmla="val 12500"/>
          </a:avLst>
        </a:prstGeom>
        <a:solidFill>
          <a:srgbClr val="009999">
            <a:alpha val="89803"/>
          </a:srgbClr>
        </a:solidFill>
        <a:ln>
          <a:noFill/>
        </a:ln>
        <a:extLst/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4.  Recovered capital</a:t>
          </a:r>
        </a:p>
      </xdr:txBody>
    </xdr:sp>
    <xdr:clientData/>
  </xdr:twoCellAnchor>
  <xdr:twoCellAnchor>
    <xdr:from>
      <xdr:col>6</xdr:col>
      <xdr:colOff>502583</xdr:colOff>
      <xdr:row>8</xdr:row>
      <xdr:rowOff>143437</xdr:rowOff>
    </xdr:from>
    <xdr:to>
      <xdr:col>8</xdr:col>
      <xdr:colOff>797858</xdr:colOff>
      <xdr:row>11</xdr:row>
      <xdr:rowOff>114862</xdr:rowOff>
    </xdr:to>
    <xdr:sp macro="" textlink="">
      <xdr:nvSpPr>
        <xdr:cNvPr id="34" name="AutoShape 2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/>
        </xdr:cNvSpPr>
      </xdr:nvSpPr>
      <xdr:spPr bwMode="auto">
        <a:xfrm>
          <a:off x="4895289" y="1846731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3.3  Depreciation</a:t>
          </a:r>
        </a:p>
      </xdr:txBody>
    </xdr:sp>
    <xdr:clientData/>
  </xdr:twoCellAnchor>
  <xdr:twoCellAnchor>
    <xdr:from>
      <xdr:col>6</xdr:col>
      <xdr:colOff>448239</xdr:colOff>
      <xdr:row>28</xdr:row>
      <xdr:rowOff>100852</xdr:rowOff>
    </xdr:from>
    <xdr:to>
      <xdr:col>8</xdr:col>
      <xdr:colOff>743514</xdr:colOff>
      <xdr:row>31</xdr:row>
      <xdr:rowOff>53227</xdr:rowOff>
    </xdr:to>
    <xdr:sp macro="" textlink="">
      <xdr:nvSpPr>
        <xdr:cNvPr id="27" name="AutoShape 2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4840945" y="5636558"/>
          <a:ext cx="2514040" cy="523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5.1 Exempt WAP services</a:t>
          </a:r>
        </a:p>
      </xdr:txBody>
    </xdr:sp>
    <xdr:clientData/>
  </xdr:twoCellAnchor>
  <xdr:twoCellAnchor>
    <xdr:from>
      <xdr:col>2</xdr:col>
      <xdr:colOff>464484</xdr:colOff>
      <xdr:row>43</xdr:row>
      <xdr:rowOff>155200</xdr:rowOff>
    </xdr:from>
    <xdr:to>
      <xdr:col>4</xdr:col>
      <xdr:colOff>759759</xdr:colOff>
      <xdr:row>46</xdr:row>
      <xdr:rowOff>87700</xdr:rowOff>
    </xdr:to>
    <xdr:sp macro="" textlink="">
      <xdr:nvSpPr>
        <xdr:cNvPr id="35" name="AutoShape 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/>
        </xdr:cNvSpPr>
      </xdr:nvSpPr>
      <xdr:spPr bwMode="auto">
        <a:xfrm>
          <a:off x="1260102" y="8548406"/>
          <a:ext cx="2514039" cy="5040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3.2 Pipeline asset impairment</a:t>
          </a:r>
        </a:p>
      </xdr:txBody>
    </xdr:sp>
    <xdr:clientData/>
  </xdr:twoCellAnchor>
  <xdr:twoCellAnchor>
    <xdr:from>
      <xdr:col>6</xdr:col>
      <xdr:colOff>493058</xdr:colOff>
      <xdr:row>21</xdr:row>
      <xdr:rowOff>56029</xdr:rowOff>
    </xdr:from>
    <xdr:to>
      <xdr:col>8</xdr:col>
      <xdr:colOff>788333</xdr:colOff>
      <xdr:row>24</xdr:row>
      <xdr:rowOff>16248</xdr:rowOff>
    </xdr:to>
    <xdr:sp macro="" textlink="">
      <xdr:nvSpPr>
        <xdr:cNvPr id="36" name="AutoShape 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/>
        </xdr:cNvSpPr>
      </xdr:nvSpPr>
      <xdr:spPr bwMode="auto">
        <a:xfrm>
          <a:off x="4885764" y="4247029"/>
          <a:ext cx="2514040" cy="54292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0" tIns="46800" rIns="180000" bIns="46800" anchor="ctr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80"/>
              </a:solidFill>
              <a:latin typeface="Arial"/>
              <a:cs typeface="Arial"/>
            </a:rPr>
            <a:t>4.1 Pipelines capex</a:t>
          </a:r>
        </a:p>
      </xdr:txBody>
    </xdr:sp>
    <xdr:clientData/>
  </xdr:twoCellAnchor>
  <xdr:twoCellAnchor editAs="oneCell">
    <xdr:from>
      <xdr:col>1</xdr:col>
      <xdr:colOff>47625</xdr:colOff>
      <xdr:row>1</xdr:row>
      <xdr:rowOff>57150</xdr:rowOff>
    </xdr:from>
    <xdr:to>
      <xdr:col>3</xdr:col>
      <xdr:colOff>342900</xdr:colOff>
      <xdr:row>3</xdr:row>
      <xdr:rowOff>133350</xdr:rowOff>
    </xdr:to>
    <xdr:pic>
      <xdr:nvPicPr>
        <xdr:cNvPr id="79025" name="Picture 1">
          <a:extLst>
            <a:ext uri="{FF2B5EF4-FFF2-40B4-BE49-F238E27FC236}">
              <a16:creationId xmlns:a16="http://schemas.microsoft.com/office/drawing/2014/main" id="{00000000-0008-0000-0200-0000B134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52425"/>
          <a:ext cx="179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3319" name="Group 1">
          <a:extLst>
            <a:ext uri="{FF2B5EF4-FFF2-40B4-BE49-F238E27FC236}">
              <a16:creationId xmlns:a16="http://schemas.microsoft.com/office/drawing/2014/main" id="{00000000-0008-0000-0300-0000671E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3325" name="Picture 3">
            <a:extLst>
              <a:ext uri="{FF2B5EF4-FFF2-40B4-BE49-F238E27FC236}">
                <a16:creationId xmlns:a16="http://schemas.microsoft.com/office/drawing/2014/main" id="{00000000-0008-0000-0300-00006D1E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3320" name="Group 7">
          <a:extLst>
            <a:ext uri="{FF2B5EF4-FFF2-40B4-BE49-F238E27FC236}">
              <a16:creationId xmlns:a16="http://schemas.microsoft.com/office/drawing/2014/main" id="{00000000-0008-0000-0300-0000681E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3323" name="Picture 9">
            <a:extLst>
              <a:ext uri="{FF2B5EF4-FFF2-40B4-BE49-F238E27FC236}">
                <a16:creationId xmlns:a16="http://schemas.microsoft.com/office/drawing/2014/main" id="{00000000-0008-0000-0300-00006B1E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7485" name="Group 1">
          <a:extLst>
            <a:ext uri="{FF2B5EF4-FFF2-40B4-BE49-F238E27FC236}">
              <a16:creationId xmlns:a16="http://schemas.microsoft.com/office/drawing/2014/main" id="{00000000-0008-0000-0400-00009D07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7491" name="Picture 3">
            <a:extLst>
              <a:ext uri="{FF2B5EF4-FFF2-40B4-BE49-F238E27FC236}">
                <a16:creationId xmlns:a16="http://schemas.microsoft.com/office/drawing/2014/main" id="{00000000-0008-0000-0400-0000A30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28575</xdr:colOff>
      <xdr:row>0</xdr:row>
      <xdr:rowOff>47625</xdr:rowOff>
    </xdr:from>
    <xdr:to>
      <xdr:col>0</xdr:col>
      <xdr:colOff>762000</xdr:colOff>
      <xdr:row>0</xdr:row>
      <xdr:rowOff>190500</xdr:rowOff>
    </xdr:to>
    <xdr:sp macro="" textlink="">
      <xdr:nvSpPr>
        <xdr:cNvPr id="6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28575" y="47625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67487" name="Group 7">
          <a:extLst>
            <a:ext uri="{FF2B5EF4-FFF2-40B4-BE49-F238E27FC236}">
              <a16:creationId xmlns:a16="http://schemas.microsoft.com/office/drawing/2014/main" id="{00000000-0008-0000-0400-00009F07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67489" name="Picture 9">
            <a:extLst>
              <a:ext uri="{FF2B5EF4-FFF2-40B4-BE49-F238E27FC236}">
                <a16:creationId xmlns:a16="http://schemas.microsoft.com/office/drawing/2014/main" id="{00000000-0008-0000-0400-0000A107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5279" name="Group 1">
          <a:extLst>
            <a:ext uri="{FF2B5EF4-FFF2-40B4-BE49-F238E27FC236}">
              <a16:creationId xmlns:a16="http://schemas.microsoft.com/office/drawing/2014/main" id="{00000000-0008-0000-0700-00000F26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3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5285" name="Picture 3">
            <a:extLst>
              <a:ext uri="{FF2B5EF4-FFF2-40B4-BE49-F238E27FC236}">
                <a16:creationId xmlns:a16="http://schemas.microsoft.com/office/drawing/2014/main" id="{00000000-0008-0000-0700-00001526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75280" name="Group 7">
          <a:extLst>
            <a:ext uri="{FF2B5EF4-FFF2-40B4-BE49-F238E27FC236}">
              <a16:creationId xmlns:a16="http://schemas.microsoft.com/office/drawing/2014/main" id="{00000000-0008-0000-0700-000010260100}"/>
            </a:ext>
          </a:extLst>
        </xdr:cNvPr>
        <xdr:cNvGrpSpPr>
          <a:grpSpLocks/>
        </xdr:cNvGrpSpPr>
      </xdr:nvGrpSpPr>
      <xdr:grpSpPr bwMode="auto">
        <a:xfrm>
          <a:off x="0" y="0"/>
          <a:ext cx="800100" cy="0"/>
          <a:chOff x="0" y="2"/>
          <a:chExt cx="77" cy="61"/>
        </a:xfrm>
      </xdr:grpSpPr>
      <xdr:sp macro="" textlink="">
        <xdr:nvSpPr>
          <xdr:cNvPr id="9" name="AutoShape 4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7539889177875" y="0"/>
            <a:ext cx="0" cy="0"/>
          </a:xfrm>
          <a:prstGeom prst="bevel">
            <a:avLst>
              <a:gd name="adj" fmla="val 12500"/>
            </a:avLst>
          </a:prstGeom>
          <a:solidFill>
            <a:srgbClr val="C0C0C0">
              <a:alpha val="89803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  <xdr:pic>
        <xdr:nvPicPr>
          <xdr:cNvPr id="75283" name="Picture 9">
            <a:extLst>
              <a:ext uri="{FF2B5EF4-FFF2-40B4-BE49-F238E27FC236}">
                <a16:creationId xmlns:a16="http://schemas.microsoft.com/office/drawing/2014/main" id="{00000000-0008-0000-0700-0000132601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" y="2"/>
            <a:ext cx="74" cy="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733425</xdr:colOff>
      <xdr:row>0</xdr:row>
      <xdr:rowOff>142875</xdr:rowOff>
    </xdr:to>
    <xdr:sp macro="" textlink="">
      <xdr:nvSpPr>
        <xdr:cNvPr id="8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33425" cy="142875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666750</xdr:colOff>
      <xdr:row>0</xdr:row>
      <xdr:rowOff>152400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66750" cy="152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514351</xdr:colOff>
      <xdr:row>0</xdr:row>
      <xdr:rowOff>152400</xdr:rowOff>
    </xdr:to>
    <xdr:sp macro="" textlink="">
      <xdr:nvSpPr>
        <xdr:cNvPr id="2" name="AutoShape 4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1" y="0"/>
          <a:ext cx="514350" cy="152400"/>
        </a:xfrm>
        <a:prstGeom prst="bevel">
          <a:avLst>
            <a:gd name="adj" fmla="val 12500"/>
          </a:avLst>
        </a:prstGeom>
        <a:solidFill>
          <a:srgbClr val="C0C0C0">
            <a:alpha val="89803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en-AU" sz="700" b="1" i="0" u="none" strike="noStrike" baseline="0">
              <a:solidFill>
                <a:srgbClr val="000080"/>
              </a:solidFill>
              <a:latin typeface="Arial"/>
              <a:cs typeface="Arial"/>
            </a:rPr>
            <a:t>Contents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rvpwxfs01\home$\Documents%20and%20Settings\Kjo\Local%20Settings\Temporary%20Internet%20Files\OLK7B3\ARC%20Compliance%20Model%20-%202010-11%20ActewAG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utcomes"/>
      <sheetName val="MAAR"/>
      <sheetName val="Price Limits"/>
      <sheetName val="Trans"/>
      <sheetName val="DUOS (t)"/>
      <sheetName val="TUOS (t)"/>
      <sheetName val="CPT (t)"/>
      <sheetName val="MSR (t)"/>
      <sheetName val="NUOS (t)"/>
      <sheetName val="DUOS (t-1)"/>
      <sheetName val="Q (ct-1) act"/>
      <sheetName val="RE (ct)"/>
      <sheetName val="RE (ct-1)"/>
      <sheetName val="Q (ct-1) adj (ct)"/>
      <sheetName val="Q (ct-1) adj (ct-1)"/>
      <sheetName val="ACS (t)"/>
    </sheetNames>
    <sheetDataSet>
      <sheetData sheetId="0" refreshError="1"/>
      <sheetData sheetId="1" refreshError="1">
        <row r="3">
          <cell r="B3">
            <v>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era charts">
  <a:themeElements>
    <a:clrScheme name="ERA Charts">
      <a:dk1>
        <a:sysClr val="windowText" lastClr="000000"/>
      </a:dk1>
      <a:lt1>
        <a:sysClr val="window" lastClr="FFFFFF"/>
      </a:lt1>
      <a:dk2>
        <a:srgbClr val="BFB6AC"/>
      </a:dk2>
      <a:lt2>
        <a:srgbClr val="C9C1B9"/>
      </a:lt2>
      <a:accent1>
        <a:srgbClr val="00A0B1"/>
      </a:accent1>
      <a:accent2>
        <a:srgbClr val="B1DFDC"/>
      </a:accent2>
      <a:accent3>
        <a:srgbClr val="BFB6AC"/>
      </a:accent3>
      <a:accent4>
        <a:srgbClr val="EAEA54"/>
      </a:accent4>
      <a:accent5>
        <a:srgbClr val="82AA82"/>
      </a:accent5>
      <a:accent6>
        <a:srgbClr val="FFC896"/>
      </a:accent6>
      <a:hlink>
        <a:srgbClr val="006E78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9"/>
  <sheetViews>
    <sheetView tabSelected="1" workbookViewId="0"/>
  </sheetViews>
  <sheetFormatPr defaultRowHeight="12.75" x14ac:dyDescent="0.2"/>
  <cols>
    <col min="1" max="1" width="26.5703125" style="2" customWidth="1"/>
    <col min="2" max="2" width="23.5703125" style="2" customWidth="1"/>
    <col min="3" max="3" width="9.140625" style="2"/>
    <col min="4" max="4" width="10.5703125" style="2" customWidth="1"/>
    <col min="5" max="5" width="11.7109375" style="2" customWidth="1"/>
    <col min="6" max="6" width="9.140625" style="2"/>
    <col min="7" max="7" width="3.42578125" style="2" hidden="1" customWidth="1"/>
    <col min="8" max="8" width="4.42578125" style="2" customWidth="1"/>
    <col min="9" max="9" width="4.85546875" style="2" customWidth="1"/>
    <col min="10" max="16384" width="9.140625" style="2"/>
  </cols>
  <sheetData>
    <row r="1" spans="1:10" ht="20.25" x14ac:dyDescent="0.3">
      <c r="A1" s="1" t="s">
        <v>28</v>
      </c>
    </row>
    <row r="2" spans="1:10" ht="20.25" x14ac:dyDescent="0.3">
      <c r="A2" s="1" t="s">
        <v>200</v>
      </c>
    </row>
    <row r="4" spans="1:10" x14ac:dyDescent="0.2">
      <c r="A4" s="3" t="s">
        <v>29</v>
      </c>
    </row>
    <row r="5" spans="1:10" ht="13.5" thickBot="1" x14ac:dyDescent="0.25"/>
    <row r="6" spans="1:10" ht="15.75" x14ac:dyDescent="0.25">
      <c r="A6" s="319" t="s">
        <v>4</v>
      </c>
      <c r="B6" s="320"/>
      <c r="C6" s="320"/>
      <c r="D6" s="320"/>
      <c r="E6" s="320"/>
      <c r="F6" s="320"/>
      <c r="G6" s="320"/>
      <c r="H6" s="320"/>
      <c r="I6" s="321"/>
    </row>
    <row r="7" spans="1:10" x14ac:dyDescent="0.2">
      <c r="A7" s="275" t="s">
        <v>286</v>
      </c>
      <c r="B7" s="273"/>
      <c r="C7" s="273"/>
      <c r="D7" s="273"/>
      <c r="E7" s="273"/>
      <c r="F7" s="273"/>
      <c r="G7" s="273"/>
      <c r="H7" s="273"/>
      <c r="I7" s="274"/>
    </row>
    <row r="8" spans="1:10" x14ac:dyDescent="0.2">
      <c r="A8" s="272" t="s">
        <v>5</v>
      </c>
      <c r="B8" s="268"/>
      <c r="C8" s="268"/>
      <c r="D8" s="268"/>
      <c r="E8" s="268"/>
      <c r="F8" s="268"/>
      <c r="G8" s="268"/>
      <c r="H8" s="268"/>
      <c r="I8" s="269"/>
    </row>
    <row r="9" spans="1:10" ht="13.5" thickBot="1" x14ac:dyDescent="0.25">
      <c r="A9" s="276" t="s">
        <v>6</v>
      </c>
      <c r="B9" s="270"/>
      <c r="C9" s="270"/>
      <c r="D9" s="270"/>
      <c r="E9" s="270"/>
      <c r="F9" s="270"/>
      <c r="G9" s="270"/>
      <c r="H9" s="270"/>
      <c r="I9" s="271"/>
    </row>
    <row r="10" spans="1:10" x14ac:dyDescent="0.2">
      <c r="A10" s="327"/>
      <c r="B10" s="328"/>
      <c r="C10" s="328"/>
      <c r="D10" s="328"/>
      <c r="E10" s="328"/>
      <c r="F10" s="328"/>
      <c r="G10" s="328"/>
      <c r="H10" s="328"/>
      <c r="I10" s="328"/>
    </row>
    <row r="11" spans="1:10" x14ac:dyDescent="0.2">
      <c r="A11" s="4" t="s">
        <v>7</v>
      </c>
      <c r="B11" s="5"/>
      <c r="C11" s="5"/>
      <c r="D11" s="6"/>
      <c r="E11" s="6"/>
      <c r="F11" s="6"/>
      <c r="G11" s="6"/>
    </row>
    <row r="12" spans="1:10" x14ac:dyDescent="0.2">
      <c r="A12" s="7" t="s">
        <v>8</v>
      </c>
    </row>
    <row r="14" spans="1:10" x14ac:dyDescent="0.2">
      <c r="J14" s="8"/>
    </row>
    <row r="15" spans="1:10" ht="18" x14ac:dyDescent="0.25">
      <c r="A15" s="278" t="s">
        <v>260</v>
      </c>
      <c r="B15" s="265"/>
      <c r="C15" s="329" t="s">
        <v>336</v>
      </c>
      <c r="D15" s="330"/>
      <c r="E15" s="330"/>
    </row>
    <row r="16" spans="1:10" ht="18" x14ac:dyDescent="0.25">
      <c r="A16" s="279"/>
      <c r="B16" s="266"/>
    </row>
    <row r="17" spans="1:8" ht="18" x14ac:dyDescent="0.25">
      <c r="A17" s="278" t="s">
        <v>30</v>
      </c>
      <c r="B17" s="265"/>
      <c r="C17" s="334" t="s">
        <v>337</v>
      </c>
      <c r="D17" s="330"/>
      <c r="E17" s="330"/>
    </row>
    <row r="18" spans="1:8" ht="18" x14ac:dyDescent="0.25">
      <c r="A18" s="279"/>
      <c r="B18" s="266"/>
      <c r="C18" s="338"/>
      <c r="D18" s="339"/>
      <c r="E18" s="339"/>
    </row>
    <row r="19" spans="1:8" ht="18" x14ac:dyDescent="0.25">
      <c r="A19" s="278" t="s">
        <v>261</v>
      </c>
      <c r="B19" s="265"/>
      <c r="C19" s="340" t="s">
        <v>331</v>
      </c>
      <c r="D19" s="341"/>
      <c r="E19" s="342"/>
      <c r="H19" s="67"/>
    </row>
    <row r="20" spans="1:8" x14ac:dyDescent="0.2">
      <c r="A20" s="280"/>
      <c r="B20" s="267"/>
    </row>
    <row r="21" spans="1:8" ht="18" x14ac:dyDescent="0.25">
      <c r="A21" s="278" t="s">
        <v>201</v>
      </c>
      <c r="B21" s="265"/>
      <c r="C21" s="331">
        <v>43466</v>
      </c>
      <c r="D21" s="332"/>
      <c r="E21" s="333"/>
    </row>
    <row r="22" spans="1:8" x14ac:dyDescent="0.2">
      <c r="A22" s="280"/>
      <c r="B22" s="267"/>
    </row>
    <row r="23" spans="1:8" ht="18" x14ac:dyDescent="0.25">
      <c r="A23" s="278" t="s">
        <v>202</v>
      </c>
      <c r="B23" s="265"/>
      <c r="C23" s="331">
        <v>43830</v>
      </c>
      <c r="D23" s="332"/>
      <c r="E23" s="333"/>
    </row>
    <row r="25" spans="1:8" ht="13.5" thickBot="1" x14ac:dyDescent="0.25"/>
    <row r="26" spans="1:8" x14ac:dyDescent="0.2">
      <c r="A26" s="261"/>
      <c r="B26" s="82"/>
      <c r="C26" s="82"/>
      <c r="D26" s="82"/>
      <c r="E26" s="86"/>
      <c r="F26" s="86"/>
      <c r="G26" s="86"/>
      <c r="H26" s="87"/>
    </row>
    <row r="27" spans="1:8" ht="15.75" x14ac:dyDescent="0.25">
      <c r="A27" s="277" t="s">
        <v>9</v>
      </c>
      <c r="B27" s="322" t="s">
        <v>10</v>
      </c>
      <c r="C27" s="323"/>
      <c r="D27" s="324" t="s">
        <v>327</v>
      </c>
      <c r="E27" s="325"/>
      <c r="F27" s="325"/>
      <c r="G27" s="326"/>
      <c r="H27" s="88"/>
    </row>
    <row r="28" spans="1:8" x14ac:dyDescent="0.2">
      <c r="A28" s="262"/>
      <c r="B28" s="322" t="s">
        <v>11</v>
      </c>
      <c r="C28" s="323"/>
      <c r="D28" s="324" t="s">
        <v>328</v>
      </c>
      <c r="E28" s="325"/>
      <c r="F28" s="325"/>
      <c r="G28" s="326"/>
      <c r="H28" s="88"/>
    </row>
    <row r="29" spans="1:8" x14ac:dyDescent="0.2">
      <c r="A29" s="262"/>
      <c r="B29" s="83"/>
      <c r="C29" s="84" t="s">
        <v>12</v>
      </c>
      <c r="D29" s="121" t="s">
        <v>329</v>
      </c>
      <c r="E29" s="84" t="s">
        <v>13</v>
      </c>
      <c r="F29" s="121">
        <v>6000</v>
      </c>
      <c r="G29" s="37"/>
      <c r="H29" s="89"/>
    </row>
    <row r="30" spans="1:8" x14ac:dyDescent="0.2">
      <c r="A30" s="262"/>
      <c r="B30" s="83"/>
      <c r="C30" s="83"/>
      <c r="D30" s="83"/>
      <c r="E30" s="93"/>
      <c r="F30" s="83"/>
      <c r="G30" s="37"/>
      <c r="H30" s="90"/>
    </row>
    <row r="31" spans="1:8" ht="15.75" x14ac:dyDescent="0.25">
      <c r="A31" s="277" t="s">
        <v>14</v>
      </c>
      <c r="B31" s="322" t="s">
        <v>10</v>
      </c>
      <c r="C31" s="323"/>
      <c r="D31" s="335" t="s">
        <v>330</v>
      </c>
      <c r="E31" s="335"/>
      <c r="F31" s="335"/>
      <c r="G31" s="335"/>
      <c r="H31" s="91"/>
    </row>
    <row r="32" spans="1:8" x14ac:dyDescent="0.2">
      <c r="A32" s="262"/>
      <c r="B32" s="322" t="s">
        <v>11</v>
      </c>
      <c r="C32" s="323"/>
      <c r="D32" s="335" t="s">
        <v>328</v>
      </c>
      <c r="E32" s="335"/>
      <c r="F32" s="335"/>
      <c r="G32" s="335"/>
      <c r="H32" s="91"/>
    </row>
    <row r="33" spans="1:8" x14ac:dyDescent="0.2">
      <c r="A33" s="263"/>
      <c r="B33" s="83"/>
      <c r="C33" s="84" t="s">
        <v>12</v>
      </c>
      <c r="D33" s="121" t="s">
        <v>329</v>
      </c>
      <c r="E33" s="84" t="s">
        <v>13</v>
      </c>
      <c r="F33" s="121">
        <v>6831</v>
      </c>
      <c r="G33" s="37"/>
      <c r="H33" s="89"/>
    </row>
    <row r="34" spans="1:8" ht="13.5" thickBot="1" x14ac:dyDescent="0.25">
      <c r="A34" s="264"/>
      <c r="B34" s="85"/>
      <c r="C34" s="85"/>
      <c r="D34" s="85"/>
      <c r="E34" s="94"/>
      <c r="F34" s="94"/>
      <c r="G34" s="38"/>
      <c r="H34" s="92"/>
    </row>
    <row r="35" spans="1:8" x14ac:dyDescent="0.2">
      <c r="A35" s="261"/>
      <c r="B35" s="82"/>
      <c r="C35" s="82"/>
      <c r="D35" s="82"/>
      <c r="E35" s="86"/>
      <c r="F35" s="86"/>
      <c r="G35" s="36"/>
      <c r="H35" s="87"/>
    </row>
    <row r="36" spans="1:8" x14ac:dyDescent="0.2">
      <c r="A36" s="263" t="s">
        <v>15</v>
      </c>
      <c r="B36" s="324"/>
      <c r="C36" s="325"/>
      <c r="D36" s="336"/>
      <c r="E36" s="336"/>
      <c r="F36" s="337"/>
      <c r="G36" s="37"/>
      <c r="H36" s="90"/>
    </row>
    <row r="37" spans="1:8" x14ac:dyDescent="0.2">
      <c r="A37" s="263" t="s">
        <v>16</v>
      </c>
      <c r="B37" s="324"/>
      <c r="C37" s="325"/>
      <c r="D37" s="325"/>
      <c r="E37" s="325"/>
      <c r="F37" s="326"/>
      <c r="G37" s="37"/>
      <c r="H37" s="90"/>
    </row>
    <row r="38" spans="1:8" x14ac:dyDescent="0.2">
      <c r="A38" s="263" t="s">
        <v>17</v>
      </c>
      <c r="B38" s="324"/>
      <c r="C38" s="325"/>
      <c r="D38" s="325"/>
      <c r="E38" s="325"/>
      <c r="F38" s="326"/>
      <c r="G38" s="37"/>
      <c r="H38" s="90"/>
    </row>
    <row r="39" spans="1:8" ht="13.5" thickBot="1" x14ac:dyDescent="0.25">
      <c r="A39" s="264"/>
      <c r="B39" s="85"/>
      <c r="C39" s="85"/>
      <c r="D39" s="85"/>
      <c r="E39" s="94"/>
      <c r="F39" s="94"/>
      <c r="G39" s="38"/>
      <c r="H39" s="92"/>
    </row>
  </sheetData>
  <mergeCells count="19">
    <mergeCell ref="D31:G31"/>
    <mergeCell ref="C21:E21"/>
    <mergeCell ref="B31:C31"/>
    <mergeCell ref="D28:G28"/>
    <mergeCell ref="C18:E18"/>
    <mergeCell ref="C19:E19"/>
    <mergeCell ref="B38:F38"/>
    <mergeCell ref="B32:C32"/>
    <mergeCell ref="D32:G32"/>
    <mergeCell ref="B36:F36"/>
    <mergeCell ref="B37:F37"/>
    <mergeCell ref="A6:I6"/>
    <mergeCell ref="B27:C27"/>
    <mergeCell ref="D27:G27"/>
    <mergeCell ref="B28:C28"/>
    <mergeCell ref="A10:I10"/>
    <mergeCell ref="C15:E15"/>
    <mergeCell ref="C23:E23"/>
    <mergeCell ref="C17:E17"/>
  </mergeCells>
  <phoneticPr fontId="8" type="noConversion"/>
  <pageMargins left="0.75" right="0.75" top="1" bottom="1" header="0.5" footer="0.5"/>
  <pageSetup paperSize="9" scale="80" orientation="portrait" verticalDpi="2" r:id="rId1"/>
  <headerFooter alignWithMargins="0">
    <oddHeader>&amp;C&amp;"Arial,Bold"&amp;12Non- Scheme Gas Pipeline - Financial Guideline Reporting template</oddHeader>
    <oddFooter>&amp;C&amp;A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B1:G73"/>
  <sheetViews>
    <sheetView zoomScaleNormal="100" workbookViewId="0"/>
  </sheetViews>
  <sheetFormatPr defaultRowHeight="12.75" x14ac:dyDescent="0.2"/>
  <cols>
    <col min="1" max="1" width="12" style="22" customWidth="1"/>
    <col min="2" max="2" width="21.5703125" style="22" customWidth="1"/>
    <col min="3" max="3" width="64.85546875" style="22" customWidth="1"/>
    <col min="4" max="5" width="20.7109375" style="22" customWidth="1"/>
    <col min="6" max="6" width="9.140625" style="22"/>
    <col min="7" max="7" width="11.28515625" style="22" bestFit="1" customWidth="1"/>
    <col min="8" max="16384" width="9.140625" style="22"/>
  </cols>
  <sheetData>
    <row r="1" spans="2:7" ht="20.25" x14ac:dyDescent="0.3">
      <c r="B1" s="353" t="s">
        <v>239</v>
      </c>
      <c r="C1" s="353"/>
    </row>
    <row r="2" spans="2:7" ht="15" x14ac:dyDescent="0.25">
      <c r="B2" s="68" t="str">
        <f>Tradingname</f>
        <v>DBP Development Group Pty Ltd</v>
      </c>
      <c r="C2" s="69"/>
    </row>
    <row r="3" spans="2:7" ht="15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4" spans="2:7" ht="20.25" x14ac:dyDescent="0.3">
      <c r="B4" s="20"/>
      <c r="D4" s="55"/>
    </row>
    <row r="5" spans="2:7" ht="15.75" x14ac:dyDescent="0.2">
      <c r="B5" s="344" t="s">
        <v>240</v>
      </c>
      <c r="C5" s="344"/>
      <c r="D5" s="80"/>
    </row>
    <row r="7" spans="2:7" ht="25.5" x14ac:dyDescent="0.2">
      <c r="B7" s="146" t="s">
        <v>269</v>
      </c>
      <c r="C7" s="147" t="s">
        <v>20</v>
      </c>
      <c r="D7" s="147" t="s">
        <v>277</v>
      </c>
      <c r="E7" s="147" t="s">
        <v>278</v>
      </c>
    </row>
    <row r="8" spans="2:7" x14ac:dyDescent="0.2">
      <c r="B8" s="253"/>
      <c r="C8" s="231" t="s">
        <v>166</v>
      </c>
      <c r="D8" s="232" t="s">
        <v>225</v>
      </c>
      <c r="E8" s="233" t="s">
        <v>225</v>
      </c>
    </row>
    <row r="9" spans="2:7" x14ac:dyDescent="0.2">
      <c r="B9" s="254"/>
      <c r="C9" s="234" t="s">
        <v>73</v>
      </c>
      <c r="D9" s="62">
        <v>96431125.410000026</v>
      </c>
      <c r="E9" s="148">
        <v>96431125.410000026</v>
      </c>
    </row>
    <row r="10" spans="2:7" x14ac:dyDescent="0.2">
      <c r="B10" s="254"/>
      <c r="C10" s="234" t="s">
        <v>85</v>
      </c>
      <c r="D10" s="62">
        <v>600049.99</v>
      </c>
      <c r="E10" s="148">
        <v>0</v>
      </c>
      <c r="G10" s="318"/>
    </row>
    <row r="11" spans="2:7" x14ac:dyDescent="0.2">
      <c r="B11" s="254"/>
      <c r="C11" s="234" t="s">
        <v>192</v>
      </c>
      <c r="D11" s="62">
        <v>0</v>
      </c>
      <c r="E11" s="148">
        <v>0</v>
      </c>
    </row>
    <row r="12" spans="2:7" x14ac:dyDescent="0.2">
      <c r="B12" s="255"/>
      <c r="C12" s="235" t="s">
        <v>165</v>
      </c>
      <c r="D12" s="62">
        <v>97031175.400000021</v>
      </c>
      <c r="E12" s="62">
        <v>96431125.410000026</v>
      </c>
    </row>
    <row r="13" spans="2:7" x14ac:dyDescent="0.2">
      <c r="B13" s="254"/>
      <c r="C13" s="234" t="s">
        <v>74</v>
      </c>
      <c r="D13" s="62">
        <v>0</v>
      </c>
      <c r="E13" s="148">
        <v>0</v>
      </c>
    </row>
    <row r="14" spans="2:7" x14ac:dyDescent="0.2">
      <c r="B14" s="254"/>
      <c r="C14" s="234" t="s">
        <v>183</v>
      </c>
      <c r="D14" s="62">
        <v>-16174620.450000001</v>
      </c>
      <c r="E14" s="148">
        <v>-12945519.449999999</v>
      </c>
    </row>
    <row r="15" spans="2:7" x14ac:dyDescent="0.2">
      <c r="B15" s="255"/>
      <c r="C15" s="235" t="s">
        <v>75</v>
      </c>
      <c r="D15" s="62">
        <v>80856554.950000018</v>
      </c>
      <c r="E15" s="62">
        <v>83485605.960000023</v>
      </c>
    </row>
    <row r="16" spans="2:7" x14ac:dyDescent="0.2">
      <c r="B16" s="253"/>
      <c r="C16" s="231" t="s">
        <v>97</v>
      </c>
      <c r="D16" s="232"/>
      <c r="E16" s="233"/>
    </row>
    <row r="17" spans="2:5" x14ac:dyDescent="0.2">
      <c r="B17" s="254"/>
      <c r="C17" s="234" t="s">
        <v>76</v>
      </c>
      <c r="D17" s="62">
        <v>0</v>
      </c>
      <c r="E17" s="148">
        <v>0</v>
      </c>
    </row>
    <row r="18" spans="2:5" x14ac:dyDescent="0.2">
      <c r="B18" s="254"/>
      <c r="C18" s="234" t="s">
        <v>266</v>
      </c>
      <c r="D18" s="62">
        <v>0</v>
      </c>
      <c r="E18" s="148">
        <v>0</v>
      </c>
    </row>
    <row r="19" spans="2:5" x14ac:dyDescent="0.2">
      <c r="B19" s="254"/>
      <c r="C19" s="234" t="s">
        <v>99</v>
      </c>
      <c r="D19" s="62">
        <v>0</v>
      </c>
      <c r="E19" s="148">
        <v>0</v>
      </c>
    </row>
    <row r="20" spans="2:5" ht="11.25" customHeight="1" x14ac:dyDescent="0.2">
      <c r="B20" s="254"/>
      <c r="C20" s="234" t="s">
        <v>91</v>
      </c>
      <c r="D20" s="62">
        <v>0</v>
      </c>
      <c r="E20" s="148">
        <v>0</v>
      </c>
    </row>
    <row r="21" spans="2:5" x14ac:dyDescent="0.2">
      <c r="B21" s="255"/>
      <c r="C21" s="235" t="s">
        <v>98</v>
      </c>
      <c r="D21" s="62">
        <v>0</v>
      </c>
      <c r="E21" s="62">
        <v>0</v>
      </c>
    </row>
    <row r="22" spans="2:5" x14ac:dyDescent="0.2">
      <c r="B22" s="253"/>
      <c r="C22" s="231" t="s">
        <v>167</v>
      </c>
      <c r="D22" s="232"/>
      <c r="E22" s="233"/>
    </row>
    <row r="23" spans="2:5" x14ac:dyDescent="0.2">
      <c r="B23" s="254"/>
      <c r="C23" s="234" t="s">
        <v>76</v>
      </c>
      <c r="D23" s="62">
        <v>0</v>
      </c>
      <c r="E23" s="148">
        <v>0</v>
      </c>
    </row>
    <row r="24" spans="2:5" x14ac:dyDescent="0.2">
      <c r="B24" s="254"/>
      <c r="C24" s="234" t="s">
        <v>77</v>
      </c>
      <c r="D24" s="62">
        <v>0</v>
      </c>
      <c r="E24" s="148">
        <v>0</v>
      </c>
    </row>
    <row r="25" spans="2:5" x14ac:dyDescent="0.2">
      <c r="B25" s="254"/>
      <c r="C25" s="234" t="s">
        <v>168</v>
      </c>
      <c r="D25" s="62">
        <v>0</v>
      </c>
      <c r="E25" s="148">
        <v>0</v>
      </c>
    </row>
    <row r="26" spans="2:5" ht="11.25" customHeight="1" x14ac:dyDescent="0.2">
      <c r="B26" s="254"/>
      <c r="C26" s="234" t="s">
        <v>91</v>
      </c>
      <c r="D26" s="62">
        <v>0</v>
      </c>
      <c r="E26" s="148">
        <v>0</v>
      </c>
    </row>
    <row r="27" spans="2:5" x14ac:dyDescent="0.2">
      <c r="B27" s="255"/>
      <c r="C27" s="235" t="s">
        <v>169</v>
      </c>
      <c r="D27" s="62">
        <v>0</v>
      </c>
      <c r="E27" s="62">
        <v>0</v>
      </c>
    </row>
    <row r="28" spans="2:5" x14ac:dyDescent="0.2">
      <c r="B28" s="253"/>
      <c r="C28" s="231" t="s">
        <v>170</v>
      </c>
      <c r="D28" s="232"/>
      <c r="E28" s="233"/>
    </row>
    <row r="29" spans="2:5" x14ac:dyDescent="0.2">
      <c r="B29" s="254"/>
      <c r="C29" s="234" t="s">
        <v>76</v>
      </c>
      <c r="D29" s="62">
        <v>6497533.2400000002</v>
      </c>
      <c r="E29" s="148">
        <v>6497533.2400000002</v>
      </c>
    </row>
    <row r="30" spans="2:5" x14ac:dyDescent="0.2">
      <c r="B30" s="254"/>
      <c r="C30" s="234" t="s">
        <v>266</v>
      </c>
      <c r="D30" s="62">
        <v>0</v>
      </c>
      <c r="E30" s="148">
        <v>0</v>
      </c>
    </row>
    <row r="31" spans="2:5" x14ac:dyDescent="0.2">
      <c r="B31" s="254"/>
      <c r="C31" s="234" t="s">
        <v>171</v>
      </c>
      <c r="D31" s="62">
        <v>-1083504.22</v>
      </c>
      <c r="E31" s="148">
        <v>-866919.82000000007</v>
      </c>
    </row>
    <row r="32" spans="2:5" ht="11.25" customHeight="1" x14ac:dyDescent="0.2">
      <c r="B32" s="254"/>
      <c r="C32" s="234" t="s">
        <v>91</v>
      </c>
      <c r="D32" s="62">
        <v>0</v>
      </c>
      <c r="E32" s="148">
        <v>0</v>
      </c>
    </row>
    <row r="33" spans="2:5" x14ac:dyDescent="0.2">
      <c r="B33" s="255"/>
      <c r="C33" s="235" t="s">
        <v>172</v>
      </c>
      <c r="D33" s="62">
        <v>5414029.0200000005</v>
      </c>
      <c r="E33" s="62">
        <v>5630613.4199999999</v>
      </c>
    </row>
    <row r="34" spans="2:5" x14ac:dyDescent="0.2">
      <c r="B34" s="253"/>
      <c r="C34" s="231" t="s">
        <v>100</v>
      </c>
      <c r="D34" s="232"/>
      <c r="E34" s="233"/>
    </row>
    <row r="35" spans="2:5" x14ac:dyDescent="0.2">
      <c r="B35" s="254"/>
      <c r="C35" s="234" t="s">
        <v>76</v>
      </c>
      <c r="D35" s="62">
        <v>0</v>
      </c>
      <c r="E35" s="148">
        <v>0</v>
      </c>
    </row>
    <row r="36" spans="2:5" x14ac:dyDescent="0.2">
      <c r="B36" s="254"/>
      <c r="C36" s="234" t="s">
        <v>266</v>
      </c>
      <c r="D36" s="62">
        <v>0</v>
      </c>
      <c r="E36" s="148">
        <v>0</v>
      </c>
    </row>
    <row r="37" spans="2:5" x14ac:dyDescent="0.2">
      <c r="B37" s="254"/>
      <c r="C37" s="234" t="s">
        <v>101</v>
      </c>
      <c r="D37" s="62">
        <v>0</v>
      </c>
      <c r="E37" s="148">
        <v>0</v>
      </c>
    </row>
    <row r="38" spans="2:5" ht="11.25" customHeight="1" x14ac:dyDescent="0.2">
      <c r="B38" s="254"/>
      <c r="C38" s="234" t="s">
        <v>91</v>
      </c>
      <c r="D38" s="62">
        <v>0</v>
      </c>
      <c r="E38" s="148">
        <v>0</v>
      </c>
    </row>
    <row r="39" spans="2:5" x14ac:dyDescent="0.2">
      <c r="B39" s="255"/>
      <c r="C39" s="235" t="s">
        <v>102</v>
      </c>
      <c r="D39" s="62">
        <v>0</v>
      </c>
      <c r="E39" s="62">
        <v>0</v>
      </c>
    </row>
    <row r="40" spans="2:5" x14ac:dyDescent="0.2">
      <c r="B40" s="253"/>
      <c r="C40" s="231" t="s">
        <v>173</v>
      </c>
      <c r="D40" s="232"/>
      <c r="E40" s="233"/>
    </row>
    <row r="41" spans="2:5" x14ac:dyDescent="0.2">
      <c r="B41" s="254"/>
      <c r="C41" s="234" t="s">
        <v>76</v>
      </c>
      <c r="D41" s="62">
        <v>0</v>
      </c>
      <c r="E41" s="148">
        <v>0</v>
      </c>
    </row>
    <row r="42" spans="2:5" x14ac:dyDescent="0.2">
      <c r="B42" s="254"/>
      <c r="C42" s="234" t="s">
        <v>266</v>
      </c>
      <c r="D42" s="62">
        <v>0</v>
      </c>
      <c r="E42" s="148">
        <v>0</v>
      </c>
    </row>
    <row r="43" spans="2:5" ht="11.25" customHeight="1" x14ac:dyDescent="0.2">
      <c r="B43" s="254"/>
      <c r="C43" s="234" t="s">
        <v>174</v>
      </c>
      <c r="D43" s="62">
        <v>0</v>
      </c>
      <c r="E43" s="148">
        <v>0</v>
      </c>
    </row>
    <row r="44" spans="2:5" ht="11.25" customHeight="1" x14ac:dyDescent="0.2">
      <c r="B44" s="254"/>
      <c r="C44" s="234" t="s">
        <v>91</v>
      </c>
      <c r="D44" s="62">
        <v>0</v>
      </c>
      <c r="E44" s="148">
        <v>0</v>
      </c>
    </row>
    <row r="45" spans="2:5" x14ac:dyDescent="0.2">
      <c r="B45" s="255"/>
      <c r="C45" s="235" t="s">
        <v>175</v>
      </c>
      <c r="D45" s="62">
        <v>0</v>
      </c>
      <c r="E45" s="62">
        <v>0</v>
      </c>
    </row>
    <row r="46" spans="2:5" x14ac:dyDescent="0.2">
      <c r="B46" s="253"/>
      <c r="C46" s="231" t="s">
        <v>2</v>
      </c>
      <c r="D46" s="232"/>
      <c r="E46" s="233"/>
    </row>
    <row r="47" spans="2:5" x14ac:dyDescent="0.2">
      <c r="B47" s="254"/>
      <c r="C47" s="234" t="s">
        <v>76</v>
      </c>
      <c r="D47" s="62">
        <v>162059.63</v>
      </c>
      <c r="E47" s="148">
        <v>162059.63</v>
      </c>
    </row>
    <row r="48" spans="2:5" x14ac:dyDescent="0.2">
      <c r="B48" s="254"/>
      <c r="C48" s="234" t="s">
        <v>266</v>
      </c>
      <c r="D48" s="62">
        <v>0</v>
      </c>
      <c r="E48" s="148">
        <v>0</v>
      </c>
    </row>
    <row r="49" spans="2:5" x14ac:dyDescent="0.2">
      <c r="B49" s="254"/>
      <c r="C49" s="234" t="s">
        <v>103</v>
      </c>
      <c r="D49" s="62">
        <v>0</v>
      </c>
      <c r="E49" s="148">
        <v>0</v>
      </c>
    </row>
    <row r="50" spans="2:5" ht="11.25" customHeight="1" x14ac:dyDescent="0.2">
      <c r="B50" s="254"/>
      <c r="C50" s="234" t="s">
        <v>91</v>
      </c>
      <c r="D50" s="62">
        <v>0</v>
      </c>
      <c r="E50" s="148">
        <v>0</v>
      </c>
    </row>
    <row r="51" spans="2:5" x14ac:dyDescent="0.2">
      <c r="B51" s="255"/>
      <c r="C51" s="235" t="s">
        <v>104</v>
      </c>
      <c r="D51" s="62">
        <v>162059.63</v>
      </c>
      <c r="E51" s="62">
        <v>162059.63</v>
      </c>
    </row>
    <row r="52" spans="2:5" x14ac:dyDescent="0.2">
      <c r="B52" s="253"/>
      <c r="C52" s="231" t="s">
        <v>176</v>
      </c>
      <c r="D52" s="232"/>
      <c r="E52" s="233"/>
    </row>
    <row r="53" spans="2:5" x14ac:dyDescent="0.2">
      <c r="B53" s="254"/>
      <c r="C53" s="234" t="s">
        <v>76</v>
      </c>
      <c r="D53" s="62">
        <v>410114.36</v>
      </c>
      <c r="E53" s="148">
        <v>410114.36</v>
      </c>
    </row>
    <row r="54" spans="2:5" x14ac:dyDescent="0.2">
      <c r="B54" s="254"/>
      <c r="C54" s="234" t="s">
        <v>266</v>
      </c>
      <c r="D54" s="62">
        <v>0</v>
      </c>
      <c r="E54" s="148">
        <v>0</v>
      </c>
    </row>
    <row r="55" spans="2:5" ht="11.25" customHeight="1" x14ac:dyDescent="0.2">
      <c r="B55" s="254"/>
      <c r="C55" s="234" t="s">
        <v>91</v>
      </c>
      <c r="D55" s="62">
        <v>0</v>
      </c>
      <c r="E55" s="148">
        <v>0</v>
      </c>
    </row>
    <row r="56" spans="2:5" x14ac:dyDescent="0.2">
      <c r="B56" s="255"/>
      <c r="C56" s="235" t="s">
        <v>177</v>
      </c>
      <c r="D56" s="62">
        <v>410114.36</v>
      </c>
      <c r="E56" s="62">
        <v>410114.36</v>
      </c>
    </row>
    <row r="57" spans="2:5" x14ac:dyDescent="0.2">
      <c r="B57" s="253"/>
      <c r="C57" s="231" t="s">
        <v>178</v>
      </c>
      <c r="D57" s="232"/>
      <c r="E57" s="233"/>
    </row>
    <row r="58" spans="2:5" x14ac:dyDescent="0.2">
      <c r="B58" s="254"/>
      <c r="C58" s="234" t="s">
        <v>179</v>
      </c>
      <c r="D58" s="62">
        <v>3717691.209999999</v>
      </c>
      <c r="E58" s="148">
        <v>3717691.209999999</v>
      </c>
    </row>
    <row r="59" spans="2:5" x14ac:dyDescent="0.2">
      <c r="B59" s="254"/>
      <c r="C59" s="234" t="s">
        <v>78</v>
      </c>
      <c r="D59" s="62">
        <v>-2066012.1799999997</v>
      </c>
      <c r="E59" s="148">
        <v>-1672698.8600000003</v>
      </c>
    </row>
    <row r="60" spans="2:5" x14ac:dyDescent="0.2">
      <c r="B60" s="254"/>
      <c r="C60" s="234" t="s">
        <v>91</v>
      </c>
      <c r="D60" s="62">
        <v>0</v>
      </c>
      <c r="E60" s="148">
        <v>0</v>
      </c>
    </row>
    <row r="61" spans="2:5" x14ac:dyDescent="0.2">
      <c r="B61" s="255"/>
      <c r="C61" s="235" t="s">
        <v>280</v>
      </c>
      <c r="D61" s="62">
        <v>1651679.0299999993</v>
      </c>
      <c r="E61" s="62">
        <v>2044992.3499999987</v>
      </c>
    </row>
    <row r="62" spans="2:5" x14ac:dyDescent="0.2">
      <c r="B62" s="296"/>
      <c r="C62" s="234" t="s">
        <v>180</v>
      </c>
      <c r="D62" s="149"/>
      <c r="E62" s="148">
        <v>0</v>
      </c>
    </row>
    <row r="63" spans="2:5" x14ac:dyDescent="0.2">
      <c r="B63" s="255"/>
      <c r="C63" s="235" t="s">
        <v>90</v>
      </c>
      <c r="D63" s="62">
        <v>88494436.99000001</v>
      </c>
      <c r="E63" s="62">
        <v>91733385.720000014</v>
      </c>
    </row>
    <row r="64" spans="2:5" x14ac:dyDescent="0.2">
      <c r="B64" s="253"/>
      <c r="C64" s="231" t="s">
        <v>140</v>
      </c>
      <c r="D64" s="232"/>
      <c r="E64" s="233"/>
    </row>
    <row r="65" spans="2:5" x14ac:dyDescent="0.2">
      <c r="B65" s="254"/>
      <c r="C65" s="234" t="s">
        <v>141</v>
      </c>
      <c r="D65" s="62">
        <v>0</v>
      </c>
      <c r="E65" s="148">
        <v>0</v>
      </c>
    </row>
    <row r="66" spans="2:5" x14ac:dyDescent="0.2">
      <c r="B66" s="254"/>
      <c r="C66" s="234" t="s">
        <v>266</v>
      </c>
      <c r="D66" s="62">
        <v>0</v>
      </c>
      <c r="E66" s="148">
        <v>0</v>
      </c>
    </row>
    <row r="67" spans="2:5" x14ac:dyDescent="0.2">
      <c r="B67" s="254"/>
      <c r="C67" s="234" t="s">
        <v>142</v>
      </c>
      <c r="D67" s="62">
        <v>0</v>
      </c>
      <c r="E67" s="148">
        <v>0</v>
      </c>
    </row>
    <row r="68" spans="2:5" x14ac:dyDescent="0.2">
      <c r="B68" s="255"/>
      <c r="C68" s="235" t="s">
        <v>143</v>
      </c>
      <c r="D68" s="62">
        <v>0</v>
      </c>
      <c r="E68" s="62">
        <v>0</v>
      </c>
    </row>
    <row r="69" spans="2:5" x14ac:dyDescent="0.2">
      <c r="B69" s="254"/>
      <c r="C69" s="234" t="s">
        <v>144</v>
      </c>
      <c r="D69" s="149"/>
      <c r="E69" s="148">
        <v>0</v>
      </c>
    </row>
    <row r="70" spans="2:5" x14ac:dyDescent="0.2">
      <c r="B70" s="254"/>
      <c r="C70" s="234" t="s">
        <v>145</v>
      </c>
      <c r="D70" s="149"/>
      <c r="E70" s="148">
        <v>0</v>
      </c>
    </row>
    <row r="71" spans="2:5" x14ac:dyDescent="0.2">
      <c r="B71" s="254"/>
      <c r="C71" s="234" t="s">
        <v>79</v>
      </c>
      <c r="D71" s="149"/>
      <c r="E71" s="148">
        <v>0</v>
      </c>
    </row>
    <row r="72" spans="2:5" x14ac:dyDescent="0.2">
      <c r="B72" s="255"/>
      <c r="C72" s="235" t="s">
        <v>146</v>
      </c>
      <c r="D72" s="62">
        <v>0</v>
      </c>
      <c r="E72" s="62">
        <v>0</v>
      </c>
    </row>
    <row r="73" spans="2:5" ht="12.75" customHeight="1" x14ac:dyDescent="0.2">
      <c r="B73" s="255"/>
      <c r="C73" s="235" t="s">
        <v>25</v>
      </c>
      <c r="D73" s="63">
        <v>88494436.99000001</v>
      </c>
      <c r="E73" s="63">
        <v>91733385.720000014</v>
      </c>
    </row>
  </sheetData>
  <mergeCells count="2">
    <mergeCell ref="B1:C1"/>
    <mergeCell ref="B5:C5"/>
  </mergeCells>
  <phoneticPr fontId="34" type="noConversion"/>
  <pageMargins left="0.75" right="0.75" top="1" bottom="1" header="0.5" footer="0.5"/>
  <pageSetup paperSize="9" scale="47" orientation="landscape" verticalDpi="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F26"/>
  <sheetViews>
    <sheetView workbookViewId="0"/>
  </sheetViews>
  <sheetFormatPr defaultRowHeight="12.75" x14ac:dyDescent="0.2"/>
  <cols>
    <col min="1" max="1" width="12.140625" style="39" customWidth="1"/>
    <col min="2" max="2" width="21" style="39" customWidth="1"/>
    <col min="3" max="4" width="42.28515625" style="39" customWidth="1"/>
    <col min="5" max="5" width="20.140625" style="39" customWidth="1"/>
    <col min="6" max="6" width="42.28515625" style="39" customWidth="1"/>
    <col min="7" max="7" width="9.42578125" style="39" customWidth="1"/>
    <col min="8" max="8" width="25.140625" style="39" customWidth="1"/>
    <col min="9" max="16384" width="9.140625" style="39"/>
  </cols>
  <sheetData>
    <row r="1" spans="2:6" ht="20.25" x14ac:dyDescent="0.3">
      <c r="B1" s="40" t="s">
        <v>164</v>
      </c>
      <c r="C1" s="40"/>
      <c r="D1" s="21"/>
      <c r="E1" s="21"/>
    </row>
    <row r="2" spans="2:6" ht="20.25" x14ac:dyDescent="0.3">
      <c r="B2" s="68" t="str">
        <f>Tradingname</f>
        <v>DBP Development Group Pty Ltd</v>
      </c>
      <c r="C2" s="69"/>
      <c r="D2" s="40"/>
      <c r="E2" s="40"/>
    </row>
    <row r="3" spans="2:6" ht="15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5" spans="2:6" ht="15.75" x14ac:dyDescent="0.25">
      <c r="B5" s="43" t="s">
        <v>254</v>
      </c>
      <c r="C5" s="41"/>
      <c r="D5" s="41"/>
      <c r="E5" s="41"/>
    </row>
    <row r="6" spans="2:6" ht="15.75" x14ac:dyDescent="0.25">
      <c r="B6" s="43"/>
      <c r="C6" s="41"/>
      <c r="D6" s="41"/>
      <c r="E6" s="41"/>
    </row>
    <row r="7" spans="2:6" ht="40.5" customHeight="1" x14ac:dyDescent="0.2">
      <c r="B7" s="136" t="s">
        <v>269</v>
      </c>
      <c r="C7" s="136" t="s">
        <v>148</v>
      </c>
      <c r="D7" s="136" t="s">
        <v>153</v>
      </c>
      <c r="E7" s="136" t="s">
        <v>149</v>
      </c>
      <c r="F7" s="151" t="s">
        <v>151</v>
      </c>
    </row>
    <row r="8" spans="2:6" x14ac:dyDescent="0.2">
      <c r="B8" s="138"/>
      <c r="C8" s="138"/>
      <c r="D8" s="145"/>
      <c r="E8" s="152" t="s">
        <v>150</v>
      </c>
      <c r="F8" s="153"/>
    </row>
    <row r="9" spans="2:6" ht="38.25" x14ac:dyDescent="0.2">
      <c r="B9" s="252"/>
      <c r="C9" s="236" t="str">
        <f>'3. Statement of pipeline assets'!C8</f>
        <v>Pipelines</v>
      </c>
      <c r="D9" s="282" t="s">
        <v>291</v>
      </c>
      <c r="E9" s="301">
        <v>30</v>
      </c>
      <c r="F9" s="282" t="s">
        <v>354</v>
      </c>
    </row>
    <row r="10" spans="2:6" x14ac:dyDescent="0.2">
      <c r="B10" s="252"/>
      <c r="C10" s="236" t="str">
        <f>'3. Statement of pipeline assets'!C16</f>
        <v>Compressors</v>
      </c>
      <c r="D10" s="154"/>
      <c r="E10" s="288" t="s">
        <v>289</v>
      </c>
      <c r="F10" s="282"/>
    </row>
    <row r="11" spans="2:6" x14ac:dyDescent="0.2">
      <c r="B11" s="252"/>
      <c r="C11" s="236" t="str">
        <f>'3. Statement of pipeline assets'!C22</f>
        <v>City Gates, supply regulators and valve stations</v>
      </c>
      <c r="D11" s="154"/>
      <c r="E11" s="288" t="s">
        <v>289</v>
      </c>
      <c r="F11" s="282"/>
    </row>
    <row r="12" spans="2:6" ht="38.25" x14ac:dyDescent="0.2">
      <c r="B12" s="252"/>
      <c r="C12" s="236" t="str">
        <f>'3. Statement of pipeline assets'!C28</f>
        <v>Metering</v>
      </c>
      <c r="D12" s="154" t="s">
        <v>293</v>
      </c>
      <c r="E12" s="301">
        <v>30</v>
      </c>
      <c r="F12" s="282" t="s">
        <v>290</v>
      </c>
    </row>
    <row r="13" spans="2:6" x14ac:dyDescent="0.2">
      <c r="B13" s="252"/>
      <c r="C13" s="236" t="str">
        <f>'3. Statement of pipeline assets'!C34</f>
        <v>Odourant plants</v>
      </c>
      <c r="D13" s="154"/>
      <c r="E13" s="288" t="s">
        <v>289</v>
      </c>
      <c r="F13" s="282"/>
    </row>
    <row r="14" spans="2:6" x14ac:dyDescent="0.2">
      <c r="B14" s="252" t="s">
        <v>294</v>
      </c>
      <c r="C14" s="236" t="str">
        <f>'3. Statement of pipeline assets'!C40</f>
        <v>SCADA (Communications)</v>
      </c>
      <c r="D14" s="154"/>
      <c r="E14" s="288"/>
      <c r="F14" s="282"/>
    </row>
    <row r="15" spans="2:6" x14ac:dyDescent="0.2">
      <c r="B15" s="252" t="s">
        <v>292</v>
      </c>
      <c r="C15" s="236" t="str">
        <f>'3. Statement of pipeline assets'!C46</f>
        <v>Buildings</v>
      </c>
      <c r="D15" s="154" t="s">
        <v>296</v>
      </c>
      <c r="E15" s="288" t="s">
        <v>295</v>
      </c>
      <c r="F15" s="282" t="s">
        <v>297</v>
      </c>
    </row>
    <row r="16" spans="2:6" x14ac:dyDescent="0.2">
      <c r="B16" s="252" t="s">
        <v>299</v>
      </c>
      <c r="C16" s="236" t="str">
        <f>'3. Statement of pipeline assets'!C57</f>
        <v>Other depreciable assets</v>
      </c>
      <c r="D16" s="283">
        <v>41159</v>
      </c>
      <c r="E16" s="288" t="s">
        <v>353</v>
      </c>
      <c r="F16" s="282" t="s">
        <v>298</v>
      </c>
    </row>
    <row r="17" spans="2:6" x14ac:dyDescent="0.2">
      <c r="B17" s="252"/>
      <c r="C17" s="281"/>
      <c r="D17" s="154"/>
      <c r="E17" s="154"/>
      <c r="F17" s="282"/>
    </row>
    <row r="18" spans="2:6" x14ac:dyDescent="0.2">
      <c r="B18" s="252"/>
      <c r="C18" s="237"/>
      <c r="D18" s="154"/>
      <c r="E18" s="154"/>
      <c r="F18" s="282"/>
    </row>
    <row r="19" spans="2:6" x14ac:dyDescent="0.2">
      <c r="B19" s="252"/>
      <c r="C19" s="237"/>
      <c r="D19" s="154"/>
      <c r="E19" s="154"/>
      <c r="F19" s="282"/>
    </row>
    <row r="20" spans="2:6" x14ac:dyDescent="0.2">
      <c r="B20" s="252"/>
      <c r="C20" s="237"/>
      <c r="D20" s="154"/>
      <c r="E20" s="154"/>
      <c r="F20" s="282"/>
    </row>
    <row r="21" spans="2:6" x14ac:dyDescent="0.2">
      <c r="B21" s="252"/>
      <c r="C21" s="237"/>
      <c r="D21" s="154"/>
      <c r="E21" s="154"/>
      <c r="F21" s="282"/>
    </row>
    <row r="22" spans="2:6" x14ac:dyDescent="0.2">
      <c r="B22" s="252"/>
      <c r="C22" s="237"/>
      <c r="D22" s="154"/>
      <c r="E22" s="154"/>
      <c r="F22" s="282"/>
    </row>
    <row r="23" spans="2:6" x14ac:dyDescent="0.2">
      <c r="B23" s="252"/>
      <c r="C23" s="237"/>
      <c r="D23" s="154"/>
      <c r="E23" s="154"/>
      <c r="F23" s="282"/>
    </row>
    <row r="24" spans="2:6" x14ac:dyDescent="0.2">
      <c r="B24" s="252"/>
      <c r="C24" s="237"/>
      <c r="D24" s="154"/>
      <c r="E24" s="154"/>
      <c r="F24" s="282"/>
    </row>
    <row r="25" spans="2:6" x14ac:dyDescent="0.2">
      <c r="B25" s="252"/>
      <c r="C25" s="237"/>
      <c r="D25" s="154"/>
      <c r="E25" s="154"/>
      <c r="F25" s="282"/>
    </row>
    <row r="26" spans="2:6" x14ac:dyDescent="0.2">
      <c r="B26" s="252"/>
      <c r="C26" s="237"/>
      <c r="D26" s="154"/>
      <c r="E26" s="154"/>
      <c r="F26" s="282"/>
    </row>
  </sheetData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J54"/>
  <sheetViews>
    <sheetView workbookViewId="0"/>
  </sheetViews>
  <sheetFormatPr defaultRowHeight="12.75" x14ac:dyDescent="0.2"/>
  <cols>
    <col min="1" max="1" width="12" style="22" customWidth="1"/>
    <col min="2" max="2" width="31.7109375" style="22" customWidth="1"/>
    <col min="3" max="3" width="25.85546875" style="22" customWidth="1"/>
    <col min="4" max="4" width="27.28515625" style="22" customWidth="1"/>
    <col min="5" max="5" width="32.85546875" style="22" customWidth="1"/>
    <col min="6" max="6" width="21.7109375" style="22" customWidth="1"/>
    <col min="7" max="7" width="24.42578125" style="22" customWidth="1"/>
    <col min="8" max="8" width="45" style="22" customWidth="1"/>
    <col min="9" max="10" width="19.85546875" style="22" customWidth="1"/>
    <col min="11" max="11" width="18.28515625" style="22" customWidth="1"/>
    <col min="12" max="16384" width="9.140625" style="22"/>
  </cols>
  <sheetData>
    <row r="1" spans="2:10" ht="20.25" x14ac:dyDescent="0.3">
      <c r="B1" s="23" t="s">
        <v>197</v>
      </c>
      <c r="D1" s="21"/>
      <c r="E1" s="21"/>
      <c r="F1" s="21"/>
      <c r="G1" s="21"/>
      <c r="H1" s="21"/>
      <c r="I1" s="21"/>
      <c r="J1" s="21"/>
    </row>
    <row r="2" spans="2:10" ht="15" x14ac:dyDescent="0.25">
      <c r="B2" s="68" t="str">
        <f>Tradingname</f>
        <v>DBP Development Group Pty Ltd</v>
      </c>
      <c r="C2" s="69"/>
    </row>
    <row r="3" spans="2:10" ht="18" customHeight="1" x14ac:dyDescent="0.45">
      <c r="B3" s="77" t="s">
        <v>287</v>
      </c>
      <c r="C3" s="78" t="str">
        <f>TEXT(Yearstart,"dd/mm/yyyy")&amp;" to "&amp;TEXT(Yearending,"dd/mm/yyyy")</f>
        <v>01/01/2019 to 31/12/2019</v>
      </c>
      <c r="F3" s="59"/>
    </row>
    <row r="5" spans="2:10" ht="15.75" x14ac:dyDescent="0.25">
      <c r="B5" s="34" t="s">
        <v>256</v>
      </c>
    </row>
    <row r="6" spans="2:10" x14ac:dyDescent="0.2">
      <c r="B6" s="24"/>
      <c r="C6" s="27"/>
      <c r="D6" s="27"/>
      <c r="E6" s="27"/>
      <c r="F6" s="27"/>
      <c r="G6" s="28"/>
      <c r="H6" s="35"/>
      <c r="I6" s="29"/>
      <c r="J6" s="29"/>
    </row>
    <row r="7" spans="2:10" ht="31.5" customHeight="1" x14ac:dyDescent="0.2">
      <c r="B7" s="126" t="s">
        <v>96</v>
      </c>
      <c r="C7" s="127" t="s">
        <v>250</v>
      </c>
      <c r="D7" s="127" t="s">
        <v>198</v>
      </c>
      <c r="E7" s="127" t="s">
        <v>199</v>
      </c>
    </row>
    <row r="8" spans="2:10" ht="13.5" customHeight="1" x14ac:dyDescent="0.2">
      <c r="B8" s="250"/>
      <c r="C8" s="133"/>
      <c r="D8" s="133"/>
      <c r="E8" s="251"/>
    </row>
    <row r="9" spans="2:10" ht="13.5" customHeight="1" x14ac:dyDescent="0.2">
      <c r="B9" s="250"/>
      <c r="C9" s="133"/>
      <c r="D9" s="133"/>
      <c r="E9" s="251"/>
    </row>
    <row r="10" spans="2:10" ht="13.5" customHeight="1" x14ac:dyDescent="0.2">
      <c r="B10" s="250"/>
      <c r="C10" s="133"/>
      <c r="D10" s="133"/>
      <c r="E10" s="251"/>
    </row>
    <row r="11" spans="2:10" ht="13.5" customHeight="1" x14ac:dyDescent="0.2">
      <c r="B11" s="250"/>
      <c r="C11" s="133"/>
      <c r="D11" s="133"/>
      <c r="E11" s="251"/>
    </row>
    <row r="12" spans="2:10" ht="13.5" customHeight="1" x14ac:dyDescent="0.2">
      <c r="B12" s="250"/>
      <c r="C12" s="133"/>
      <c r="D12" s="133"/>
      <c r="E12" s="251"/>
    </row>
    <row r="13" spans="2:10" ht="13.5" customHeight="1" x14ac:dyDescent="0.2">
      <c r="B13" s="250"/>
      <c r="C13" s="133"/>
      <c r="D13" s="133"/>
      <c r="E13" s="251"/>
    </row>
    <row r="14" spans="2:10" ht="13.5" customHeight="1" x14ac:dyDescent="0.2">
      <c r="B14" s="250"/>
      <c r="C14" s="133"/>
      <c r="D14" s="133"/>
      <c r="E14" s="251"/>
    </row>
    <row r="15" spans="2:10" ht="13.5" customHeight="1" x14ac:dyDescent="0.2">
      <c r="B15" s="250"/>
      <c r="C15" s="133"/>
      <c r="D15" s="133"/>
      <c r="E15" s="251"/>
    </row>
    <row r="16" spans="2:10" ht="13.5" customHeight="1" x14ac:dyDescent="0.2">
      <c r="B16" s="250"/>
      <c r="C16" s="133"/>
      <c r="D16" s="133"/>
      <c r="E16" s="251"/>
    </row>
    <row r="17" spans="2:8" ht="13.5" customHeight="1" x14ac:dyDescent="0.2">
      <c r="B17" s="250"/>
      <c r="C17" s="133"/>
      <c r="D17" s="133"/>
      <c r="E17" s="251"/>
    </row>
    <row r="18" spans="2:8" ht="13.5" customHeight="1" x14ac:dyDescent="0.2">
      <c r="B18" s="250"/>
      <c r="C18" s="133"/>
      <c r="D18" s="133"/>
      <c r="E18" s="251"/>
    </row>
    <row r="19" spans="2:8" ht="13.5" customHeight="1" x14ac:dyDescent="0.2">
      <c r="B19" s="250"/>
      <c r="C19" s="133"/>
      <c r="D19" s="133"/>
      <c r="E19" s="251"/>
    </row>
    <row r="20" spans="2:8" ht="13.5" customHeight="1" x14ac:dyDescent="0.2">
      <c r="B20" s="250"/>
      <c r="C20" s="133"/>
      <c r="D20" s="133"/>
      <c r="E20" s="251"/>
    </row>
    <row r="21" spans="2:8" ht="13.5" customHeight="1" x14ac:dyDescent="0.2">
      <c r="B21" s="250"/>
      <c r="C21" s="133"/>
      <c r="D21" s="133"/>
      <c r="E21" s="251"/>
    </row>
    <row r="22" spans="2:8" ht="13.5" customHeight="1" x14ac:dyDescent="0.2">
      <c r="B22" s="250"/>
      <c r="C22" s="133"/>
      <c r="D22" s="133"/>
      <c r="E22" s="251"/>
    </row>
    <row r="25" spans="2:8" ht="15.75" x14ac:dyDescent="0.25">
      <c r="B25" s="34" t="s">
        <v>255</v>
      </c>
    </row>
    <row r="26" spans="2:8" x14ac:dyDescent="0.2">
      <c r="B26" s="24"/>
      <c r="C26" s="27"/>
      <c r="D26" s="27"/>
      <c r="E26" s="27"/>
    </row>
    <row r="27" spans="2:8" ht="36.75" customHeight="1" x14ac:dyDescent="0.2">
      <c r="B27" s="126" t="s">
        <v>96</v>
      </c>
      <c r="C27" s="127" t="s">
        <v>251</v>
      </c>
      <c r="D27" s="127" t="s">
        <v>198</v>
      </c>
      <c r="E27" s="127" t="s">
        <v>199</v>
      </c>
      <c r="F27" s="127" t="s">
        <v>252</v>
      </c>
      <c r="G27" s="127" t="s">
        <v>209</v>
      </c>
      <c r="H27" s="127" t="s">
        <v>210</v>
      </c>
    </row>
    <row r="28" spans="2:8" x14ac:dyDescent="0.2">
      <c r="B28" s="250"/>
      <c r="C28" s="133"/>
      <c r="D28" s="133"/>
      <c r="E28" s="251"/>
      <c r="F28" s="133"/>
      <c r="G28" s="133"/>
      <c r="H28" s="251"/>
    </row>
    <row r="29" spans="2:8" x14ac:dyDescent="0.2">
      <c r="B29" s="250"/>
      <c r="C29" s="133"/>
      <c r="D29" s="133"/>
      <c r="E29" s="251"/>
      <c r="F29" s="133"/>
      <c r="G29" s="133"/>
      <c r="H29" s="251"/>
    </row>
    <row r="30" spans="2:8" x14ac:dyDescent="0.2">
      <c r="B30" s="250"/>
      <c r="C30" s="133"/>
      <c r="D30" s="133"/>
      <c r="E30" s="251"/>
      <c r="F30" s="133"/>
      <c r="G30" s="133"/>
      <c r="H30" s="251"/>
    </row>
    <row r="31" spans="2:8" x14ac:dyDescent="0.2">
      <c r="B31" s="250"/>
      <c r="C31" s="133"/>
      <c r="D31" s="133"/>
      <c r="E31" s="251"/>
      <c r="F31" s="133"/>
      <c r="G31" s="133"/>
      <c r="H31" s="251"/>
    </row>
    <row r="32" spans="2:8" hidden="1" x14ac:dyDescent="0.2">
      <c r="B32" s="250"/>
      <c r="C32" s="133"/>
      <c r="D32" s="133"/>
      <c r="E32" s="251"/>
      <c r="F32" s="133"/>
      <c r="G32" s="133"/>
      <c r="H32" s="251"/>
    </row>
    <row r="33" spans="2:8" hidden="1" x14ac:dyDescent="0.2">
      <c r="B33" s="250"/>
      <c r="C33" s="133"/>
      <c r="D33" s="133"/>
      <c r="E33" s="251"/>
      <c r="F33" s="133"/>
      <c r="G33" s="133"/>
      <c r="H33" s="251"/>
    </row>
    <row r="34" spans="2:8" hidden="1" x14ac:dyDescent="0.2">
      <c r="B34" s="250"/>
      <c r="C34" s="133"/>
      <c r="D34" s="133"/>
      <c r="E34" s="251"/>
      <c r="F34" s="133"/>
      <c r="G34" s="133"/>
      <c r="H34" s="251"/>
    </row>
    <row r="35" spans="2:8" hidden="1" x14ac:dyDescent="0.2">
      <c r="B35" s="250"/>
      <c r="C35" s="133"/>
      <c r="D35" s="133"/>
      <c r="E35" s="251"/>
      <c r="F35" s="133"/>
      <c r="G35" s="133"/>
      <c r="H35" s="251"/>
    </row>
    <row r="36" spans="2:8" hidden="1" x14ac:dyDescent="0.2">
      <c r="B36" s="250"/>
      <c r="C36" s="133"/>
      <c r="D36" s="133"/>
      <c r="E36" s="251"/>
      <c r="F36" s="133"/>
      <c r="G36" s="133"/>
      <c r="H36" s="251"/>
    </row>
    <row r="37" spans="2:8" hidden="1" x14ac:dyDescent="0.2">
      <c r="B37" s="250"/>
      <c r="C37" s="133"/>
      <c r="D37" s="133"/>
      <c r="E37" s="251"/>
      <c r="F37" s="133"/>
      <c r="G37" s="133"/>
      <c r="H37" s="251"/>
    </row>
    <row r="38" spans="2:8" hidden="1" x14ac:dyDescent="0.2">
      <c r="B38" s="250"/>
      <c r="C38" s="133"/>
      <c r="D38" s="133"/>
      <c r="E38" s="251"/>
      <c r="F38" s="133"/>
      <c r="G38" s="133"/>
      <c r="H38" s="251"/>
    </row>
    <row r="39" spans="2:8" hidden="1" x14ac:dyDescent="0.2">
      <c r="B39" s="250"/>
      <c r="C39" s="133"/>
      <c r="D39" s="133"/>
      <c r="E39" s="251"/>
      <c r="F39" s="133"/>
      <c r="G39" s="133"/>
      <c r="H39" s="251"/>
    </row>
    <row r="40" spans="2:8" hidden="1" x14ac:dyDescent="0.2">
      <c r="B40" s="250"/>
      <c r="C40" s="133"/>
      <c r="D40" s="133"/>
      <c r="E40" s="251"/>
      <c r="F40" s="133"/>
      <c r="G40" s="133"/>
      <c r="H40" s="251"/>
    </row>
    <row r="41" spans="2:8" x14ac:dyDescent="0.2">
      <c r="B41" s="250"/>
      <c r="C41" s="133"/>
      <c r="D41" s="133"/>
      <c r="E41" s="251"/>
      <c r="F41" s="133"/>
      <c r="G41" s="133"/>
      <c r="H41" s="251"/>
    </row>
    <row r="42" spans="2:8" x14ac:dyDescent="0.2">
      <c r="B42" s="250"/>
      <c r="C42" s="133"/>
      <c r="D42" s="133"/>
      <c r="E42" s="251"/>
      <c r="F42" s="133"/>
      <c r="G42" s="133"/>
      <c r="H42" s="251"/>
    </row>
    <row r="43" spans="2:8" x14ac:dyDescent="0.2">
      <c r="B43" s="250"/>
      <c r="C43" s="133"/>
      <c r="D43" s="133"/>
      <c r="E43" s="251"/>
      <c r="F43" s="133"/>
      <c r="G43" s="133"/>
      <c r="H43" s="251"/>
    </row>
    <row r="44" spans="2:8" x14ac:dyDescent="0.2">
      <c r="B44" s="250"/>
      <c r="C44" s="133"/>
      <c r="D44" s="133"/>
      <c r="E44" s="251"/>
      <c r="F44" s="133"/>
      <c r="G44" s="133"/>
      <c r="H44" s="251"/>
    </row>
    <row r="45" spans="2:8" x14ac:dyDescent="0.2">
      <c r="B45" s="250"/>
      <c r="C45" s="133"/>
      <c r="D45" s="133"/>
      <c r="E45" s="251"/>
      <c r="F45" s="133"/>
      <c r="G45" s="133"/>
      <c r="H45" s="251"/>
    </row>
    <row r="46" spans="2:8" x14ac:dyDescent="0.2">
      <c r="B46" s="250"/>
      <c r="C46" s="133"/>
      <c r="D46" s="133"/>
      <c r="E46" s="251"/>
      <c r="F46" s="133"/>
      <c r="G46" s="133"/>
      <c r="H46" s="251"/>
    </row>
    <row r="47" spans="2:8" x14ac:dyDescent="0.2">
      <c r="B47" s="250"/>
      <c r="C47" s="133"/>
      <c r="D47" s="133"/>
      <c r="E47" s="251"/>
      <c r="F47" s="133"/>
      <c r="G47" s="133"/>
      <c r="H47" s="251"/>
    </row>
    <row r="48" spans="2:8" x14ac:dyDescent="0.2">
      <c r="B48" s="250"/>
      <c r="C48" s="133"/>
      <c r="D48" s="133"/>
      <c r="E48" s="251"/>
      <c r="F48" s="133"/>
      <c r="G48" s="133"/>
      <c r="H48" s="251"/>
    </row>
    <row r="49" spans="2:8" x14ac:dyDescent="0.2">
      <c r="B49" s="250"/>
      <c r="C49" s="133"/>
      <c r="D49" s="133"/>
      <c r="E49" s="251"/>
      <c r="F49" s="133"/>
      <c r="G49" s="133"/>
      <c r="H49" s="251"/>
    </row>
    <row r="50" spans="2:8" x14ac:dyDescent="0.2">
      <c r="B50" s="250"/>
      <c r="C50" s="133"/>
      <c r="D50" s="133"/>
      <c r="E50" s="251"/>
      <c r="F50" s="133"/>
      <c r="G50" s="133"/>
      <c r="H50" s="251"/>
    </row>
    <row r="51" spans="2:8" x14ac:dyDescent="0.2">
      <c r="B51" s="250"/>
      <c r="C51" s="133"/>
      <c r="D51" s="133"/>
      <c r="E51" s="251"/>
      <c r="F51" s="133"/>
      <c r="G51" s="133"/>
      <c r="H51" s="251"/>
    </row>
    <row r="52" spans="2:8" x14ac:dyDescent="0.2">
      <c r="B52" s="250"/>
      <c r="C52" s="133"/>
      <c r="D52" s="133"/>
      <c r="E52" s="251"/>
      <c r="F52" s="133"/>
      <c r="G52" s="133"/>
      <c r="H52" s="251"/>
    </row>
    <row r="53" spans="2:8" x14ac:dyDescent="0.2">
      <c r="B53" s="250"/>
      <c r="C53" s="133"/>
      <c r="D53" s="133"/>
      <c r="E53" s="251"/>
      <c r="F53" s="133"/>
      <c r="G53" s="133"/>
      <c r="H53" s="251"/>
    </row>
    <row r="54" spans="2:8" x14ac:dyDescent="0.2">
      <c r="B54" s="250"/>
      <c r="C54" s="133"/>
      <c r="D54" s="133"/>
      <c r="E54" s="251"/>
      <c r="F54" s="133"/>
      <c r="G54" s="133"/>
      <c r="H54" s="251"/>
    </row>
  </sheetData>
  <pageMargins left="0.25" right="0.25" top="0.75" bottom="0.75" header="0.3" footer="0.3"/>
  <pageSetup paperSize="9"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S84"/>
  <sheetViews>
    <sheetView zoomScaleNormal="100" workbookViewId="0"/>
  </sheetViews>
  <sheetFormatPr defaultRowHeight="12.75" x14ac:dyDescent="0.2"/>
  <cols>
    <col min="1" max="1" width="11.42578125" customWidth="1"/>
    <col min="2" max="2" width="32.42578125" customWidth="1"/>
    <col min="3" max="4" width="40.7109375" customWidth="1"/>
    <col min="5" max="15" width="20.7109375" customWidth="1"/>
    <col min="17" max="18" width="13.85546875" bestFit="1" customWidth="1"/>
  </cols>
  <sheetData>
    <row r="1" spans="2:19" ht="20.25" x14ac:dyDescent="0.3">
      <c r="B1" s="45" t="s">
        <v>3</v>
      </c>
    </row>
    <row r="2" spans="2:19" ht="15" x14ac:dyDescent="0.25">
      <c r="B2" s="68" t="str">
        <f>Tradingname</f>
        <v>DBP Development Group Pty Ltd</v>
      </c>
      <c r="C2" s="69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2:19" ht="15" x14ac:dyDescent="0.25">
      <c r="B3" s="70" t="s">
        <v>287</v>
      </c>
      <c r="C3" s="71" t="str">
        <f>TEXT(Yearstart,"dd/mm/yyyy")&amp;" to "&amp;TEXT(Yearending,"dd/mm/yyyy")</f>
        <v>01/01/2019 to 31/12/2019</v>
      </c>
      <c r="E3" s="303"/>
      <c r="F3" s="303"/>
      <c r="G3" s="303"/>
      <c r="H3" s="304"/>
      <c r="I3" s="304"/>
      <c r="J3" s="304"/>
      <c r="K3" s="304"/>
      <c r="L3" s="304"/>
      <c r="M3" s="304"/>
      <c r="N3" s="304"/>
      <c r="O3" s="304"/>
    </row>
    <row r="4" spans="2:19" x14ac:dyDescent="0.2">
      <c r="E4" s="303"/>
      <c r="F4" s="303"/>
      <c r="G4" s="303"/>
      <c r="H4" s="305">
        <v>458351.95999999996</v>
      </c>
      <c r="I4" s="305">
        <v>0</v>
      </c>
      <c r="J4" s="305">
        <v>0</v>
      </c>
      <c r="K4" s="305">
        <v>0</v>
      </c>
      <c r="L4" s="305">
        <v>458351.95999999996</v>
      </c>
      <c r="M4" s="305">
        <v>-97649.44</v>
      </c>
      <c r="N4" s="305">
        <v>-10220.880000000001</v>
      </c>
      <c r="O4" s="305">
        <v>350481.63999999996</v>
      </c>
    </row>
    <row r="5" spans="2:19" ht="15.75" x14ac:dyDescent="0.25">
      <c r="B5" s="46" t="s">
        <v>257</v>
      </c>
      <c r="E5" s="303"/>
      <c r="F5" s="303"/>
      <c r="G5" s="303"/>
      <c r="H5" s="305">
        <v>48916.6</v>
      </c>
      <c r="I5" s="305">
        <v>0</v>
      </c>
      <c r="J5" s="305">
        <v>0</v>
      </c>
      <c r="K5" s="305">
        <v>0</v>
      </c>
      <c r="L5" s="305">
        <v>48916.6</v>
      </c>
      <c r="M5" s="305">
        <v>48916.6</v>
      </c>
      <c r="N5" s="305">
        <v>48916.6</v>
      </c>
      <c r="O5" s="305">
        <v>48916.6</v>
      </c>
    </row>
    <row r="6" spans="2:19" x14ac:dyDescent="0.2">
      <c r="H6" s="304"/>
      <c r="I6" s="304"/>
      <c r="J6" s="304"/>
      <c r="K6" s="304"/>
      <c r="L6" s="305">
        <v>48916.6</v>
      </c>
      <c r="M6" s="305">
        <v>48916.6</v>
      </c>
      <c r="N6" s="305">
        <v>48916.6</v>
      </c>
      <c r="O6" s="305">
        <v>48916.6</v>
      </c>
    </row>
    <row r="7" spans="2:19" ht="45" customHeight="1" x14ac:dyDescent="0.2">
      <c r="B7" s="155" t="s">
        <v>269</v>
      </c>
      <c r="C7" s="156" t="s">
        <v>20</v>
      </c>
      <c r="D7" s="156" t="s">
        <v>0</v>
      </c>
      <c r="E7" s="156" t="s">
        <v>82</v>
      </c>
      <c r="F7" s="156" t="s">
        <v>83</v>
      </c>
      <c r="G7" s="156" t="s">
        <v>193</v>
      </c>
      <c r="H7" s="156" t="s">
        <v>181</v>
      </c>
      <c r="I7" s="156" t="s">
        <v>85</v>
      </c>
      <c r="J7" s="156" t="s">
        <v>192</v>
      </c>
      <c r="K7" s="156" t="s">
        <v>86</v>
      </c>
      <c r="L7" s="156" t="s">
        <v>87</v>
      </c>
      <c r="M7" s="156" t="s">
        <v>267</v>
      </c>
      <c r="N7" s="156" t="s">
        <v>182</v>
      </c>
      <c r="O7" s="127" t="s">
        <v>88</v>
      </c>
    </row>
    <row r="8" spans="2:19" x14ac:dyDescent="0.2">
      <c r="B8" s="157"/>
      <c r="C8" s="158"/>
      <c r="D8" s="158"/>
      <c r="E8" s="158"/>
      <c r="F8" s="158" t="s">
        <v>89</v>
      </c>
      <c r="G8" s="158" t="s">
        <v>225</v>
      </c>
      <c r="H8" s="158" t="s">
        <v>225</v>
      </c>
      <c r="I8" s="158" t="s">
        <v>225</v>
      </c>
      <c r="J8" s="158" t="s">
        <v>225</v>
      </c>
      <c r="K8" s="158" t="s">
        <v>225</v>
      </c>
      <c r="L8" s="158" t="s">
        <v>225</v>
      </c>
      <c r="M8" s="158" t="s">
        <v>225</v>
      </c>
      <c r="N8" s="158" t="s">
        <v>225</v>
      </c>
      <c r="O8" s="158" t="s">
        <v>225</v>
      </c>
    </row>
    <row r="9" spans="2:19" x14ac:dyDescent="0.2">
      <c r="B9" s="249"/>
      <c r="C9" s="284" t="s">
        <v>300</v>
      </c>
      <c r="D9" s="249" t="s">
        <v>176</v>
      </c>
      <c r="E9" s="285">
        <v>41159</v>
      </c>
      <c r="F9" s="50"/>
      <c r="G9" s="50"/>
      <c r="H9" s="56">
        <v>10531.83</v>
      </c>
      <c r="I9" s="50"/>
      <c r="J9" s="50"/>
      <c r="K9" s="50"/>
      <c r="L9" s="64">
        <v>10531.83</v>
      </c>
      <c r="M9" s="130">
        <v>0</v>
      </c>
      <c r="N9" s="130">
        <v>0</v>
      </c>
      <c r="O9" s="58">
        <v>10531.83</v>
      </c>
    </row>
    <row r="10" spans="2:19" x14ac:dyDescent="0.2">
      <c r="B10" s="249"/>
      <c r="C10" s="284" t="s">
        <v>301</v>
      </c>
      <c r="D10" s="249" t="s">
        <v>176</v>
      </c>
      <c r="E10" s="285">
        <v>42004</v>
      </c>
      <c r="F10" s="50"/>
      <c r="G10" s="50"/>
      <c r="H10" s="56">
        <v>179461.05</v>
      </c>
      <c r="I10" s="50"/>
      <c r="J10" s="50"/>
      <c r="K10" s="50"/>
      <c r="L10" s="64">
        <v>179461.05</v>
      </c>
      <c r="M10" s="130">
        <v>0</v>
      </c>
      <c r="N10" s="130">
        <v>0</v>
      </c>
      <c r="O10" s="58">
        <v>179461.05</v>
      </c>
    </row>
    <row r="11" spans="2:19" x14ac:dyDescent="0.2">
      <c r="B11" s="249"/>
      <c r="C11" s="284" t="s">
        <v>302</v>
      </c>
      <c r="D11" s="249" t="s">
        <v>176</v>
      </c>
      <c r="E11" s="285">
        <v>41159</v>
      </c>
      <c r="F11" s="50"/>
      <c r="G11" s="50"/>
      <c r="H11" s="56">
        <v>220121.48</v>
      </c>
      <c r="I11" s="50"/>
      <c r="J11" s="50"/>
      <c r="K11" s="50"/>
      <c r="L11" s="64">
        <v>220121.48</v>
      </c>
      <c r="M11" s="130">
        <v>0</v>
      </c>
      <c r="N11" s="130">
        <v>0</v>
      </c>
      <c r="O11" s="58">
        <v>220121.48</v>
      </c>
    </row>
    <row r="12" spans="2:19" x14ac:dyDescent="0.2">
      <c r="B12" s="249"/>
      <c r="C12" s="284" t="s">
        <v>303</v>
      </c>
      <c r="D12" s="249" t="s">
        <v>178</v>
      </c>
      <c r="E12" s="286">
        <v>41159</v>
      </c>
      <c r="F12" s="50">
        <v>6</v>
      </c>
      <c r="G12" s="50"/>
      <c r="H12" s="56">
        <v>64462.04</v>
      </c>
      <c r="I12" s="50"/>
      <c r="J12" s="50"/>
      <c r="K12" s="50"/>
      <c r="L12" s="64">
        <v>64462.04</v>
      </c>
      <c r="M12" s="130">
        <v>-64462.04</v>
      </c>
      <c r="N12" s="130">
        <v>0</v>
      </c>
      <c r="O12" s="58">
        <v>0</v>
      </c>
      <c r="R12" s="308"/>
      <c r="S12" s="309"/>
    </row>
    <row r="13" spans="2:19" x14ac:dyDescent="0.2">
      <c r="B13" s="249"/>
      <c r="C13" s="284" t="s">
        <v>304</v>
      </c>
      <c r="D13" s="249" t="s">
        <v>166</v>
      </c>
      <c r="E13" s="286">
        <v>42004</v>
      </c>
      <c r="F13" s="300">
        <v>30</v>
      </c>
      <c r="G13" s="50"/>
      <c r="H13" s="56">
        <v>87105813.180000007</v>
      </c>
      <c r="I13" s="50"/>
      <c r="J13" s="50"/>
      <c r="K13" s="50"/>
      <c r="L13" s="64">
        <v>87105813.180000007</v>
      </c>
      <c r="M13" s="130">
        <v>-11621913.5</v>
      </c>
      <c r="N13" s="130">
        <v>-2903527.08</v>
      </c>
      <c r="O13" s="58">
        <v>72580372.600000009</v>
      </c>
      <c r="R13" s="308"/>
      <c r="S13" s="309"/>
    </row>
    <row r="14" spans="2:19" x14ac:dyDescent="0.2">
      <c r="B14" s="249"/>
      <c r="C14" s="284" t="s">
        <v>305</v>
      </c>
      <c r="D14" s="249" t="s">
        <v>166</v>
      </c>
      <c r="E14" s="286">
        <v>42004</v>
      </c>
      <c r="F14" s="50">
        <v>30</v>
      </c>
      <c r="G14" s="50"/>
      <c r="H14" s="56">
        <v>1849772.95</v>
      </c>
      <c r="I14" s="50"/>
      <c r="J14" s="50"/>
      <c r="K14" s="50"/>
      <c r="L14" s="64">
        <v>1849772.95</v>
      </c>
      <c r="M14" s="130">
        <v>-246802.23</v>
      </c>
      <c r="N14" s="130">
        <v>-61659.12</v>
      </c>
      <c r="O14" s="58">
        <v>1541311.5999999999</v>
      </c>
      <c r="R14" s="308"/>
      <c r="S14" s="309"/>
    </row>
    <row r="15" spans="2:19" x14ac:dyDescent="0.2">
      <c r="B15" s="249"/>
      <c r="C15" s="284" t="s">
        <v>306</v>
      </c>
      <c r="D15" s="249" t="s">
        <v>166</v>
      </c>
      <c r="E15" s="286">
        <v>42004</v>
      </c>
      <c r="F15" s="50">
        <v>30</v>
      </c>
      <c r="G15" s="50"/>
      <c r="H15" s="56">
        <v>2907959.12</v>
      </c>
      <c r="I15" s="50"/>
      <c r="J15" s="50"/>
      <c r="K15" s="50"/>
      <c r="L15" s="64">
        <v>2907959.12</v>
      </c>
      <c r="M15" s="130">
        <v>-387988.25</v>
      </c>
      <c r="N15" s="130">
        <v>-96931.92</v>
      </c>
      <c r="O15" s="58">
        <v>2423038.9500000002</v>
      </c>
      <c r="R15" s="308"/>
      <c r="S15" s="309"/>
    </row>
    <row r="16" spans="2:19" x14ac:dyDescent="0.2">
      <c r="B16" s="249"/>
      <c r="C16" s="284" t="s">
        <v>307</v>
      </c>
      <c r="D16" s="249" t="s">
        <v>178</v>
      </c>
      <c r="E16" s="286">
        <v>42004</v>
      </c>
      <c r="F16" s="300">
        <v>10</v>
      </c>
      <c r="G16" s="50"/>
      <c r="H16" s="56">
        <v>894261.96</v>
      </c>
      <c r="I16" s="50"/>
      <c r="J16" s="50"/>
      <c r="K16" s="50"/>
      <c r="L16" s="64">
        <v>894261.96</v>
      </c>
      <c r="M16" s="130">
        <v>-357945.03</v>
      </c>
      <c r="N16" s="130">
        <v>-89426.16</v>
      </c>
      <c r="O16" s="58">
        <v>446890.7699999999</v>
      </c>
      <c r="R16" s="308"/>
      <c r="S16" s="309"/>
    </row>
    <row r="17" spans="2:19" x14ac:dyDescent="0.2">
      <c r="B17" s="249"/>
      <c r="C17" s="284" t="s">
        <v>308</v>
      </c>
      <c r="D17" s="249" t="s">
        <v>178</v>
      </c>
      <c r="E17" s="286">
        <v>42004</v>
      </c>
      <c r="F17" s="300">
        <v>8</v>
      </c>
      <c r="G17" s="50"/>
      <c r="H17" s="56">
        <v>491477.74</v>
      </c>
      <c r="I17" s="50"/>
      <c r="J17" s="50"/>
      <c r="K17" s="50"/>
      <c r="L17" s="64">
        <v>491477.74</v>
      </c>
      <c r="M17" s="130">
        <v>-245904.03</v>
      </c>
      <c r="N17" s="130">
        <v>-61434.720000000001</v>
      </c>
      <c r="O17" s="58">
        <v>184138.99</v>
      </c>
      <c r="R17" s="308"/>
      <c r="S17" s="309"/>
    </row>
    <row r="18" spans="2:19" x14ac:dyDescent="0.2">
      <c r="B18" s="249"/>
      <c r="C18" s="284" t="s">
        <v>309</v>
      </c>
      <c r="D18" s="249" t="s">
        <v>166</v>
      </c>
      <c r="E18" s="286">
        <v>42004</v>
      </c>
      <c r="F18" s="50">
        <v>30</v>
      </c>
      <c r="G18" s="50"/>
      <c r="H18" s="56">
        <v>1872121.03</v>
      </c>
      <c r="I18" s="50"/>
      <c r="J18" s="50"/>
      <c r="K18" s="50"/>
      <c r="L18" s="64">
        <v>1872121.03</v>
      </c>
      <c r="M18" s="130">
        <v>-249784.07</v>
      </c>
      <c r="N18" s="130">
        <v>-62404.08</v>
      </c>
      <c r="O18" s="58">
        <v>1559932.88</v>
      </c>
      <c r="R18" s="308"/>
      <c r="S18" s="309"/>
    </row>
    <row r="19" spans="2:19" x14ac:dyDescent="0.2">
      <c r="B19" s="249"/>
      <c r="C19" s="284" t="s">
        <v>310</v>
      </c>
      <c r="D19" s="249" t="s">
        <v>166</v>
      </c>
      <c r="E19" s="286">
        <v>42004</v>
      </c>
      <c r="F19" s="50">
        <v>30</v>
      </c>
      <c r="G19" s="50"/>
      <c r="H19" s="56">
        <v>1383572.9</v>
      </c>
      <c r="I19" s="50"/>
      <c r="J19" s="50"/>
      <c r="K19" s="50"/>
      <c r="L19" s="64">
        <v>1383572.9</v>
      </c>
      <c r="M19" s="130">
        <v>-184600.46</v>
      </c>
      <c r="N19" s="130">
        <v>-46119.12</v>
      </c>
      <c r="O19" s="58">
        <v>1152853.3199999998</v>
      </c>
      <c r="R19" s="308"/>
      <c r="S19" s="309"/>
    </row>
    <row r="20" spans="2:19" x14ac:dyDescent="0.2">
      <c r="B20" s="249"/>
      <c r="C20" s="284" t="s">
        <v>311</v>
      </c>
      <c r="D20" s="249" t="s">
        <v>166</v>
      </c>
      <c r="E20" s="286">
        <v>42004</v>
      </c>
      <c r="F20" s="50">
        <v>10</v>
      </c>
      <c r="G20" s="50"/>
      <c r="H20" s="56">
        <v>448118.84</v>
      </c>
      <c r="I20" s="50"/>
      <c r="J20" s="50"/>
      <c r="K20" s="50"/>
      <c r="L20" s="64">
        <v>448118.84</v>
      </c>
      <c r="M20" s="130">
        <v>-179367.82</v>
      </c>
      <c r="N20" s="130">
        <v>-44811.839999999997</v>
      </c>
      <c r="O20" s="58">
        <v>223939.18000000002</v>
      </c>
      <c r="R20" s="308"/>
      <c r="S20" s="309"/>
    </row>
    <row r="21" spans="2:19" x14ac:dyDescent="0.2">
      <c r="B21" s="249"/>
      <c r="C21" s="284" t="s">
        <v>312</v>
      </c>
      <c r="D21" s="249" t="s">
        <v>178</v>
      </c>
      <c r="E21" s="286">
        <v>42004</v>
      </c>
      <c r="F21" s="300">
        <v>8</v>
      </c>
      <c r="G21" s="50"/>
      <c r="H21" s="56">
        <v>278781.61</v>
      </c>
      <c r="I21" s="50"/>
      <c r="J21" s="50"/>
      <c r="K21" s="50"/>
      <c r="L21" s="64">
        <v>278781.61</v>
      </c>
      <c r="M21" s="130">
        <v>-139484.72</v>
      </c>
      <c r="N21" s="130">
        <v>-34847.760000000002</v>
      </c>
      <c r="O21" s="58">
        <v>104449.12999999998</v>
      </c>
      <c r="R21" s="308"/>
      <c r="S21" s="309"/>
    </row>
    <row r="22" spans="2:19" x14ac:dyDescent="0.2">
      <c r="B22" s="249"/>
      <c r="C22" s="284" t="s">
        <v>313</v>
      </c>
      <c r="D22" s="249" t="s">
        <v>166</v>
      </c>
      <c r="E22" s="286">
        <v>41456</v>
      </c>
      <c r="F22" s="50">
        <v>30</v>
      </c>
      <c r="G22" s="50"/>
      <c r="H22" s="56">
        <v>409435.36</v>
      </c>
      <c r="I22" s="50"/>
      <c r="J22" s="50"/>
      <c r="K22" s="50"/>
      <c r="L22" s="64">
        <v>409435.36</v>
      </c>
      <c r="M22" s="130">
        <v>-75063.12</v>
      </c>
      <c r="N22" s="130">
        <v>-13647.84</v>
      </c>
      <c r="O22" s="58">
        <v>320724.39999999997</v>
      </c>
      <c r="R22" s="308"/>
      <c r="S22" s="309"/>
    </row>
    <row r="23" spans="2:19" x14ac:dyDescent="0.2">
      <c r="B23" s="249"/>
      <c r="C23" s="284" t="s">
        <v>314</v>
      </c>
      <c r="D23" s="249" t="s">
        <v>178</v>
      </c>
      <c r="E23" s="286">
        <v>42004</v>
      </c>
      <c r="F23" s="300">
        <v>10</v>
      </c>
      <c r="G23" s="50"/>
      <c r="H23" s="56">
        <v>469033.58</v>
      </c>
      <c r="I23" s="50"/>
      <c r="J23" s="50"/>
      <c r="K23" s="50"/>
      <c r="L23" s="64">
        <v>469033.58</v>
      </c>
      <c r="M23" s="130">
        <v>-187739.36</v>
      </c>
      <c r="N23" s="130">
        <v>-46903.32</v>
      </c>
      <c r="O23" s="58">
        <v>234390.90000000002</v>
      </c>
      <c r="R23" s="308"/>
      <c r="S23" s="309"/>
    </row>
    <row r="24" spans="2:19" x14ac:dyDescent="0.2">
      <c r="B24" s="249"/>
      <c r="C24" s="284" t="s">
        <v>315</v>
      </c>
      <c r="D24" s="249" t="s">
        <v>178</v>
      </c>
      <c r="E24" s="286">
        <v>41159</v>
      </c>
      <c r="F24" s="50">
        <v>6</v>
      </c>
      <c r="G24" s="50"/>
      <c r="H24" s="56">
        <v>203.82</v>
      </c>
      <c r="I24" s="50"/>
      <c r="J24" s="50"/>
      <c r="K24" s="50"/>
      <c r="L24" s="64">
        <v>203.82</v>
      </c>
      <c r="M24" s="130">
        <v>-203.82</v>
      </c>
      <c r="N24" s="130">
        <v>0</v>
      </c>
      <c r="O24" s="58">
        <v>0</v>
      </c>
      <c r="R24" s="308"/>
      <c r="S24" s="309"/>
    </row>
    <row r="25" spans="2:19" x14ac:dyDescent="0.2">
      <c r="B25" s="249"/>
      <c r="C25" s="284" t="s">
        <v>316</v>
      </c>
      <c r="D25" s="249" t="s">
        <v>178</v>
      </c>
      <c r="E25" s="286">
        <v>41159</v>
      </c>
      <c r="F25" s="50">
        <v>6</v>
      </c>
      <c r="G25" s="50"/>
      <c r="H25" s="56">
        <v>203.82</v>
      </c>
      <c r="I25" s="50"/>
      <c r="J25" s="50"/>
      <c r="K25" s="50"/>
      <c r="L25" s="64">
        <v>203.82</v>
      </c>
      <c r="M25" s="130">
        <v>-203.82</v>
      </c>
      <c r="N25" s="130">
        <v>0</v>
      </c>
      <c r="O25" s="58">
        <v>0</v>
      </c>
      <c r="R25" s="308"/>
      <c r="S25" s="309"/>
    </row>
    <row r="26" spans="2:19" x14ac:dyDescent="0.2">
      <c r="B26" s="249"/>
      <c r="C26" s="284" t="s">
        <v>317</v>
      </c>
      <c r="D26" s="249" t="s">
        <v>178</v>
      </c>
      <c r="E26" s="286">
        <v>41159</v>
      </c>
      <c r="F26" s="50">
        <v>2</v>
      </c>
      <c r="G26" s="50"/>
      <c r="H26" s="56">
        <v>10190.84</v>
      </c>
      <c r="I26" s="50"/>
      <c r="J26" s="50"/>
      <c r="K26" s="50"/>
      <c r="L26" s="64">
        <v>10190.84</v>
      </c>
      <c r="M26" s="130">
        <v>-10190.84</v>
      </c>
      <c r="N26" s="130">
        <v>0</v>
      </c>
      <c r="O26" s="58">
        <v>0</v>
      </c>
      <c r="R26" s="308"/>
      <c r="S26" s="309"/>
    </row>
    <row r="27" spans="2:19" x14ac:dyDescent="0.2">
      <c r="B27" s="249"/>
      <c r="C27" s="284" t="s">
        <v>318</v>
      </c>
      <c r="D27" s="249" t="s">
        <v>178</v>
      </c>
      <c r="E27" s="286">
        <v>41159</v>
      </c>
      <c r="F27" s="50">
        <v>6</v>
      </c>
      <c r="G27" s="50"/>
      <c r="H27" s="56">
        <v>2038.17</v>
      </c>
      <c r="I27" s="50"/>
      <c r="J27" s="50"/>
      <c r="K27" s="50"/>
      <c r="L27" s="64">
        <v>2038.17</v>
      </c>
      <c r="M27" s="130">
        <v>-2038.17</v>
      </c>
      <c r="N27" s="130">
        <v>0</v>
      </c>
      <c r="O27" s="58">
        <v>0</v>
      </c>
      <c r="R27" s="308"/>
      <c r="S27" s="309"/>
    </row>
    <row r="28" spans="2:19" x14ac:dyDescent="0.2">
      <c r="B28" s="249"/>
      <c r="C28" s="284" t="s">
        <v>318</v>
      </c>
      <c r="D28" s="249" t="s">
        <v>178</v>
      </c>
      <c r="E28" s="286">
        <v>41159</v>
      </c>
      <c r="F28" s="50">
        <v>6</v>
      </c>
      <c r="G28" s="50"/>
      <c r="H28" s="56">
        <v>2038.17</v>
      </c>
      <c r="I28" s="50"/>
      <c r="J28" s="50"/>
      <c r="K28" s="50"/>
      <c r="L28" s="64">
        <v>2038.17</v>
      </c>
      <c r="M28" s="130">
        <v>-2038.17</v>
      </c>
      <c r="N28" s="130">
        <v>0</v>
      </c>
      <c r="O28" s="58">
        <v>0</v>
      </c>
      <c r="R28" s="308"/>
      <c r="S28" s="309"/>
    </row>
    <row r="29" spans="2:19" x14ac:dyDescent="0.2">
      <c r="B29" s="249"/>
      <c r="C29" s="284" t="s">
        <v>319</v>
      </c>
      <c r="D29" s="249" t="s">
        <v>170</v>
      </c>
      <c r="E29" s="286">
        <v>42004</v>
      </c>
      <c r="F29" s="50">
        <v>30</v>
      </c>
      <c r="G29" s="50"/>
      <c r="H29" s="56">
        <v>3567730.21</v>
      </c>
      <c r="I29" s="50"/>
      <c r="J29" s="50"/>
      <c r="K29" s="50"/>
      <c r="L29" s="64">
        <v>3567730.21</v>
      </c>
      <c r="M29" s="130">
        <v>-476016.97</v>
      </c>
      <c r="N29" s="130">
        <v>-118924.32</v>
      </c>
      <c r="O29" s="58">
        <v>2972788.9200000004</v>
      </c>
      <c r="R29" s="308"/>
      <c r="S29" s="309"/>
    </row>
    <row r="30" spans="2:19" x14ac:dyDescent="0.2">
      <c r="B30" s="249"/>
      <c r="C30" s="284" t="s">
        <v>320</v>
      </c>
      <c r="D30" s="249" t="s">
        <v>170</v>
      </c>
      <c r="E30" s="286">
        <v>42004</v>
      </c>
      <c r="F30" s="50">
        <v>30</v>
      </c>
      <c r="G30" s="50"/>
      <c r="H30" s="56">
        <v>2929803.03</v>
      </c>
      <c r="I30" s="50"/>
      <c r="J30" s="50"/>
      <c r="K30" s="50"/>
      <c r="L30" s="64">
        <v>2929803.03</v>
      </c>
      <c r="M30" s="130">
        <v>-390902.85</v>
      </c>
      <c r="N30" s="130">
        <v>-97660.08</v>
      </c>
      <c r="O30" s="58">
        <v>2441240.0999999996</v>
      </c>
      <c r="R30" s="308"/>
      <c r="S30" s="309"/>
    </row>
    <row r="31" spans="2:19" x14ac:dyDescent="0.2">
      <c r="B31" s="249"/>
      <c r="C31" s="284" t="s">
        <v>321</v>
      </c>
      <c r="D31" s="249" t="s">
        <v>178</v>
      </c>
      <c r="E31" s="286">
        <v>42004</v>
      </c>
      <c r="F31" s="300">
        <v>10</v>
      </c>
      <c r="G31" s="50"/>
      <c r="H31" s="56">
        <v>812450.38</v>
      </c>
      <c r="I31" s="50"/>
      <c r="J31" s="50"/>
      <c r="K31" s="50"/>
      <c r="L31" s="64">
        <v>812450.38</v>
      </c>
      <c r="M31" s="130">
        <v>-325198.56</v>
      </c>
      <c r="N31" s="130">
        <v>-81245.039999999994</v>
      </c>
      <c r="O31" s="58">
        <v>406006.78</v>
      </c>
      <c r="R31" s="308"/>
      <c r="S31" s="309"/>
    </row>
    <row r="32" spans="2:19" x14ac:dyDescent="0.2">
      <c r="B32" s="249"/>
      <c r="C32" s="284" t="s">
        <v>322</v>
      </c>
      <c r="D32" s="249" t="s">
        <v>178</v>
      </c>
      <c r="E32" s="286">
        <v>42004</v>
      </c>
      <c r="F32" s="300">
        <v>8</v>
      </c>
      <c r="G32" s="50"/>
      <c r="H32" s="56">
        <v>635650.75</v>
      </c>
      <c r="I32" s="50"/>
      <c r="J32" s="50"/>
      <c r="K32" s="50"/>
      <c r="L32" s="64">
        <v>635650.75</v>
      </c>
      <c r="M32" s="130">
        <v>-318038.87</v>
      </c>
      <c r="N32" s="130">
        <v>-79456.320000000007</v>
      </c>
      <c r="O32" s="58">
        <v>238155.56</v>
      </c>
      <c r="R32" s="308"/>
      <c r="S32" s="309"/>
    </row>
    <row r="33" spans="2:19" x14ac:dyDescent="0.2">
      <c r="B33" s="249"/>
      <c r="C33" s="284" t="s">
        <v>323</v>
      </c>
      <c r="D33" s="249" t="s">
        <v>178</v>
      </c>
      <c r="E33" s="286">
        <v>41159</v>
      </c>
      <c r="F33" s="50">
        <v>6</v>
      </c>
      <c r="G33" s="50"/>
      <c r="H33" s="56">
        <v>8152.67</v>
      </c>
      <c r="I33" s="50"/>
      <c r="J33" s="50"/>
      <c r="K33" s="50"/>
      <c r="L33" s="64">
        <v>8152.67</v>
      </c>
      <c r="M33" s="130">
        <v>-8152.67</v>
      </c>
      <c r="N33" s="130">
        <v>0</v>
      </c>
      <c r="O33" s="58">
        <v>0</v>
      </c>
      <c r="R33" s="308"/>
      <c r="S33" s="309"/>
    </row>
    <row r="34" spans="2:19" x14ac:dyDescent="0.2">
      <c r="B34" s="249"/>
      <c r="C34" s="284" t="s">
        <v>324</v>
      </c>
      <c r="D34" s="249" t="s">
        <v>178</v>
      </c>
      <c r="E34" s="286">
        <v>41159</v>
      </c>
      <c r="F34" s="50">
        <v>6</v>
      </c>
      <c r="G34" s="50"/>
      <c r="H34" s="56">
        <v>10190.84</v>
      </c>
      <c r="I34" s="50"/>
      <c r="J34" s="50"/>
      <c r="K34" s="50"/>
      <c r="L34" s="64">
        <v>10190.84</v>
      </c>
      <c r="M34" s="130">
        <v>-10190.84</v>
      </c>
      <c r="N34" s="130">
        <v>0</v>
      </c>
      <c r="O34" s="58">
        <v>0</v>
      </c>
      <c r="R34" s="308"/>
      <c r="S34" s="309"/>
    </row>
    <row r="35" spans="2:19" x14ac:dyDescent="0.2">
      <c r="B35" s="249"/>
      <c r="C35" s="284" t="s">
        <v>325</v>
      </c>
      <c r="D35" s="249" t="s">
        <v>178</v>
      </c>
      <c r="E35" s="286">
        <v>41159</v>
      </c>
      <c r="F35" s="50">
        <v>6</v>
      </c>
      <c r="G35" s="50"/>
      <c r="H35" s="56">
        <v>907.92</v>
      </c>
      <c r="I35" s="50"/>
      <c r="J35" s="50"/>
      <c r="K35" s="50"/>
      <c r="L35" s="64">
        <v>907.92</v>
      </c>
      <c r="M35" s="130">
        <v>-907.92</v>
      </c>
      <c r="N35" s="130">
        <v>0</v>
      </c>
      <c r="O35" s="58">
        <v>0</v>
      </c>
      <c r="R35" s="308"/>
      <c r="S35" s="309"/>
    </row>
    <row r="36" spans="2:19" x14ac:dyDescent="0.2">
      <c r="B36" s="249"/>
      <c r="C36" s="249"/>
      <c r="D36" s="249"/>
      <c r="E36" s="50"/>
      <c r="F36" s="50"/>
      <c r="G36" s="50"/>
      <c r="H36" s="50"/>
      <c r="I36" s="50"/>
      <c r="J36" s="50"/>
      <c r="K36" s="50"/>
      <c r="L36" s="64">
        <v>0</v>
      </c>
      <c r="M36" s="159"/>
      <c r="N36" s="159"/>
      <c r="O36" s="58">
        <v>0</v>
      </c>
      <c r="R36" s="309"/>
    </row>
    <row r="37" spans="2:19" x14ac:dyDescent="0.2">
      <c r="B37" s="292"/>
      <c r="C37" s="294" t="s">
        <v>341</v>
      </c>
      <c r="D37" s="50" t="s">
        <v>166</v>
      </c>
      <c r="E37" s="317" t="s">
        <v>356</v>
      </c>
      <c r="F37" s="50"/>
      <c r="G37" s="50"/>
      <c r="H37" s="56">
        <v>48082.039999999994</v>
      </c>
      <c r="I37" s="50"/>
      <c r="J37" s="50"/>
      <c r="K37" s="50"/>
      <c r="L37" s="64">
        <v>48082.039999999994</v>
      </c>
      <c r="M37" s="159">
        <v>0</v>
      </c>
      <c r="N37" s="159">
        <v>0</v>
      </c>
      <c r="O37" s="58">
        <v>48082.039999999994</v>
      </c>
      <c r="Q37" s="310"/>
      <c r="R37" s="309"/>
    </row>
    <row r="38" spans="2:19" x14ac:dyDescent="0.2">
      <c r="B38" s="292"/>
      <c r="C38" s="295" t="s">
        <v>342</v>
      </c>
      <c r="D38" s="50" t="s">
        <v>166</v>
      </c>
      <c r="E38" s="317" t="s">
        <v>356</v>
      </c>
      <c r="F38" s="50"/>
      <c r="G38" s="50"/>
      <c r="H38" s="56">
        <v>390418.74</v>
      </c>
      <c r="I38" s="56">
        <v>-137490.56</v>
      </c>
      <c r="J38" s="50"/>
      <c r="K38" s="50"/>
      <c r="L38" s="64">
        <v>252928.18</v>
      </c>
      <c r="M38" s="159">
        <v>0</v>
      </c>
      <c r="N38" s="159">
        <v>0</v>
      </c>
      <c r="O38" s="58">
        <v>252928.18</v>
      </c>
      <c r="Q38" s="310"/>
    </row>
    <row r="39" spans="2:19" x14ac:dyDescent="0.2">
      <c r="B39" s="292"/>
      <c r="C39" s="295" t="s">
        <v>343</v>
      </c>
      <c r="D39" s="50" t="s">
        <v>2</v>
      </c>
      <c r="E39" s="317" t="s">
        <v>356</v>
      </c>
      <c r="F39" s="50"/>
      <c r="G39" s="50"/>
      <c r="H39" s="56">
        <v>162059.63</v>
      </c>
      <c r="I39" s="50"/>
      <c r="J39" s="50"/>
      <c r="K39" s="50"/>
      <c r="L39" s="64">
        <v>162059.63</v>
      </c>
      <c r="M39" s="159">
        <v>0</v>
      </c>
      <c r="N39" s="159">
        <v>0</v>
      </c>
      <c r="O39" s="58">
        <v>162059.63</v>
      </c>
      <c r="Q39" s="310"/>
    </row>
    <row r="40" spans="2:19" x14ac:dyDescent="0.2">
      <c r="B40" s="292"/>
      <c r="C40" s="295" t="s">
        <v>344</v>
      </c>
      <c r="D40" s="50" t="s">
        <v>178</v>
      </c>
      <c r="E40" s="317" t="s">
        <v>356</v>
      </c>
      <c r="F40" s="50"/>
      <c r="G40" s="50"/>
      <c r="H40" s="56">
        <v>37646.899999999994</v>
      </c>
      <c r="I40" s="50"/>
      <c r="J40" s="50"/>
      <c r="K40" s="50"/>
      <c r="L40" s="64">
        <v>37646.899999999994</v>
      </c>
      <c r="M40" s="159">
        <v>0</v>
      </c>
      <c r="N40" s="159">
        <v>0</v>
      </c>
      <c r="O40" s="58">
        <v>37646.899999999994</v>
      </c>
      <c r="Q40" s="310"/>
    </row>
    <row r="41" spans="2:19" x14ac:dyDescent="0.2">
      <c r="B41" s="292"/>
      <c r="C41" s="295" t="s">
        <v>345</v>
      </c>
      <c r="D41" s="50" t="s">
        <v>166</v>
      </c>
      <c r="E41" s="317" t="s">
        <v>356</v>
      </c>
      <c r="F41" s="50"/>
      <c r="G41" s="50"/>
      <c r="H41" s="56">
        <v>15831.25</v>
      </c>
      <c r="I41" s="50"/>
      <c r="J41" s="50"/>
      <c r="K41" s="50"/>
      <c r="L41" s="64">
        <v>15831.25</v>
      </c>
      <c r="M41" s="159">
        <v>0</v>
      </c>
      <c r="N41" s="159">
        <v>0</v>
      </c>
      <c r="O41" s="58">
        <v>15831.25</v>
      </c>
      <c r="Q41" s="310"/>
    </row>
    <row r="42" spans="2:19" x14ac:dyDescent="0.2">
      <c r="B42" s="249"/>
      <c r="C42" s="295" t="s">
        <v>358</v>
      </c>
      <c r="D42" s="50" t="s">
        <v>166</v>
      </c>
      <c r="E42" s="317" t="s">
        <v>356</v>
      </c>
      <c r="F42" s="50"/>
      <c r="G42" s="50"/>
      <c r="H42" s="56"/>
      <c r="I42" s="56">
        <v>737540.55</v>
      </c>
      <c r="J42" s="50"/>
      <c r="K42" s="50"/>
      <c r="L42" s="64">
        <v>737540.55</v>
      </c>
      <c r="M42" s="159"/>
      <c r="N42" s="159"/>
      <c r="O42" s="58">
        <v>737540.55</v>
      </c>
    </row>
    <row r="43" spans="2:19" x14ac:dyDescent="0.2">
      <c r="B43" s="249"/>
      <c r="C43" s="249"/>
      <c r="D43" s="249"/>
      <c r="E43" s="50"/>
      <c r="F43" s="50"/>
      <c r="G43" s="50"/>
      <c r="H43" s="50"/>
      <c r="I43" s="50"/>
      <c r="J43" s="50"/>
      <c r="K43" s="50"/>
      <c r="L43" s="64">
        <v>0</v>
      </c>
      <c r="M43" s="159"/>
      <c r="N43" s="159"/>
      <c r="O43" s="58">
        <v>0</v>
      </c>
    </row>
    <row r="44" spans="2:19" x14ac:dyDescent="0.2">
      <c r="B44" s="249"/>
      <c r="C44" s="249"/>
      <c r="D44" s="249"/>
      <c r="E44" s="50"/>
      <c r="F44" s="50"/>
      <c r="G44" s="50"/>
      <c r="H44" s="50"/>
      <c r="I44" s="50"/>
      <c r="J44" s="50"/>
      <c r="K44" s="50"/>
      <c r="L44" s="64">
        <v>0</v>
      </c>
      <c r="M44" s="159"/>
      <c r="N44" s="159"/>
      <c r="O44" s="58">
        <v>0</v>
      </c>
    </row>
    <row r="45" spans="2:19" x14ac:dyDescent="0.2">
      <c r="B45" s="249"/>
      <c r="C45" s="249"/>
      <c r="D45" s="249"/>
      <c r="E45" s="50"/>
      <c r="F45" s="50"/>
      <c r="G45" s="50"/>
      <c r="H45" s="50"/>
      <c r="I45" s="50"/>
      <c r="J45" s="50"/>
      <c r="K45" s="50"/>
      <c r="L45" s="64">
        <v>0</v>
      </c>
      <c r="M45" s="159"/>
      <c r="N45" s="159"/>
      <c r="O45" s="58">
        <v>0</v>
      </c>
    </row>
    <row r="46" spans="2:19" x14ac:dyDescent="0.2">
      <c r="B46" s="249"/>
      <c r="C46" s="249"/>
      <c r="D46" s="249"/>
      <c r="E46" s="50"/>
      <c r="F46" s="50"/>
      <c r="G46" s="50"/>
      <c r="H46" s="50"/>
      <c r="I46" s="50"/>
      <c r="J46" s="50"/>
      <c r="K46" s="50"/>
      <c r="L46" s="64">
        <v>0</v>
      </c>
      <c r="M46" s="159"/>
      <c r="N46" s="159"/>
      <c r="O46" s="58">
        <v>0</v>
      </c>
    </row>
    <row r="47" spans="2:19" x14ac:dyDescent="0.2">
      <c r="B47" s="249"/>
      <c r="C47" s="249"/>
      <c r="D47" s="249"/>
      <c r="E47" s="50"/>
      <c r="F47" s="50"/>
      <c r="G47" s="50"/>
      <c r="H47" s="50"/>
      <c r="I47" s="50"/>
      <c r="J47" s="50"/>
      <c r="K47" s="50"/>
      <c r="L47" s="64">
        <v>0</v>
      </c>
      <c r="M47" s="159"/>
      <c r="N47" s="159"/>
      <c r="O47" s="58">
        <v>0</v>
      </c>
    </row>
    <row r="48" spans="2:19" x14ac:dyDescent="0.2">
      <c r="B48" s="52"/>
      <c r="C48" s="51"/>
      <c r="D48" s="51" t="s">
        <v>90</v>
      </c>
      <c r="E48" s="54"/>
      <c r="F48" s="54"/>
      <c r="G48" s="54"/>
      <c r="H48" s="57">
        <v>107218523.85000001</v>
      </c>
      <c r="I48" s="57">
        <v>600049.99</v>
      </c>
      <c r="J48" s="57">
        <v>0</v>
      </c>
      <c r="K48" s="57">
        <v>0</v>
      </c>
      <c r="L48" s="57">
        <v>107818573.84000002</v>
      </c>
      <c r="M48" s="57">
        <v>-15485138.129999999</v>
      </c>
      <c r="N48" s="57">
        <v>-3838998.7199999997</v>
      </c>
      <c r="O48" s="57">
        <v>88494436.99000001</v>
      </c>
    </row>
    <row r="51" spans="2:13" ht="15.75" x14ac:dyDescent="0.25">
      <c r="B51" s="46" t="s">
        <v>258</v>
      </c>
    </row>
    <row r="53" spans="2:13" ht="46.5" customHeight="1" x14ac:dyDescent="0.2">
      <c r="B53" s="47" t="s">
        <v>269</v>
      </c>
      <c r="C53" s="48" t="s">
        <v>20</v>
      </c>
      <c r="D53" s="48" t="s">
        <v>0</v>
      </c>
      <c r="E53" s="48" t="s">
        <v>82</v>
      </c>
      <c r="F53" s="48" t="s">
        <v>83</v>
      </c>
      <c r="G53" s="48" t="s">
        <v>84</v>
      </c>
      <c r="H53" s="48" t="s">
        <v>85</v>
      </c>
      <c r="I53" s="48" t="s">
        <v>192</v>
      </c>
      <c r="J53" s="48" t="s">
        <v>86</v>
      </c>
      <c r="K53" s="48" t="s">
        <v>87</v>
      </c>
      <c r="L53" s="48" t="s">
        <v>3</v>
      </c>
      <c r="M53" s="30" t="s">
        <v>88</v>
      </c>
    </row>
    <row r="54" spans="2:13" x14ac:dyDescent="0.2">
      <c r="B54" s="49"/>
      <c r="C54" s="33"/>
      <c r="D54" s="33"/>
      <c r="E54" s="33"/>
      <c r="F54" s="33" t="s">
        <v>89</v>
      </c>
      <c r="G54" s="33" t="s">
        <v>225</v>
      </c>
      <c r="H54" s="33" t="s">
        <v>225</v>
      </c>
      <c r="I54" s="33" t="s">
        <v>225</v>
      </c>
      <c r="J54" s="33" t="s">
        <v>225</v>
      </c>
      <c r="K54" s="33" t="s">
        <v>225</v>
      </c>
      <c r="L54" s="33" t="s">
        <v>225</v>
      </c>
      <c r="M54" s="33" t="s">
        <v>225</v>
      </c>
    </row>
    <row r="55" spans="2:13" x14ac:dyDescent="0.2">
      <c r="B55" s="50"/>
      <c r="C55" s="50"/>
      <c r="D55" s="50"/>
      <c r="E55" s="50"/>
      <c r="F55" s="50"/>
      <c r="G55" s="50"/>
      <c r="H55" s="50"/>
      <c r="I55" s="50"/>
      <c r="J55" s="50"/>
      <c r="K55" s="64">
        <f>SUM(G55:J55)</f>
        <v>0</v>
      </c>
      <c r="L55" s="50"/>
      <c r="M55" s="58">
        <f t="shared" ref="M55:M72" si="0">SUM(K55:L55)</f>
        <v>0</v>
      </c>
    </row>
    <row r="56" spans="2:13" x14ac:dyDescent="0.2">
      <c r="B56" s="50"/>
      <c r="C56" s="50"/>
      <c r="D56" s="50"/>
      <c r="E56" s="50"/>
      <c r="F56" s="50"/>
      <c r="G56" s="50"/>
      <c r="H56" s="50"/>
      <c r="I56" s="50"/>
      <c r="J56" s="50"/>
      <c r="K56" s="64">
        <f>SUM(G56:J56)</f>
        <v>0</v>
      </c>
      <c r="L56" s="50"/>
      <c r="M56" s="58">
        <f t="shared" si="0"/>
        <v>0</v>
      </c>
    </row>
    <row r="57" spans="2:13" x14ac:dyDescent="0.2">
      <c r="B57" s="50"/>
      <c r="C57" s="50"/>
      <c r="D57" s="50"/>
      <c r="E57" s="50"/>
      <c r="F57" s="50"/>
      <c r="G57" s="50"/>
      <c r="H57" s="50"/>
      <c r="I57" s="50"/>
      <c r="J57" s="50"/>
      <c r="K57" s="64">
        <f t="shared" ref="K57:K71" si="1">SUM(G57:J57)</f>
        <v>0</v>
      </c>
      <c r="L57" s="50"/>
      <c r="M57" s="58">
        <f t="shared" si="0"/>
        <v>0</v>
      </c>
    </row>
    <row r="58" spans="2:13" x14ac:dyDescent="0.2">
      <c r="B58" s="50"/>
      <c r="C58" s="50"/>
      <c r="D58" s="50"/>
      <c r="E58" s="50"/>
      <c r="F58" s="50"/>
      <c r="G58" s="50"/>
      <c r="H58" s="50"/>
      <c r="I58" s="50"/>
      <c r="J58" s="50"/>
      <c r="K58" s="64">
        <f t="shared" si="1"/>
        <v>0</v>
      </c>
      <c r="L58" s="50"/>
      <c r="M58" s="58">
        <f t="shared" si="0"/>
        <v>0</v>
      </c>
    </row>
    <row r="59" spans="2:13" x14ac:dyDescent="0.2">
      <c r="B59" s="50"/>
      <c r="C59" s="50"/>
      <c r="D59" s="50"/>
      <c r="E59" s="50"/>
      <c r="F59" s="50"/>
      <c r="G59" s="50"/>
      <c r="H59" s="50"/>
      <c r="I59" s="50"/>
      <c r="J59" s="50"/>
      <c r="K59" s="64">
        <f t="shared" si="1"/>
        <v>0</v>
      </c>
      <c r="L59" s="50"/>
      <c r="M59" s="58">
        <f t="shared" si="0"/>
        <v>0</v>
      </c>
    </row>
    <row r="60" spans="2:13" x14ac:dyDescent="0.2">
      <c r="B60" s="50"/>
      <c r="C60" s="50"/>
      <c r="D60" s="50"/>
      <c r="E60" s="50"/>
      <c r="F60" s="50"/>
      <c r="G60" s="50"/>
      <c r="H60" s="50"/>
      <c r="I60" s="50"/>
      <c r="J60" s="50"/>
      <c r="K60" s="64">
        <f t="shared" si="1"/>
        <v>0</v>
      </c>
      <c r="L60" s="50"/>
      <c r="M60" s="58">
        <f t="shared" si="0"/>
        <v>0</v>
      </c>
    </row>
    <row r="61" spans="2:13" x14ac:dyDescent="0.2">
      <c r="B61" s="50"/>
      <c r="C61" s="50"/>
      <c r="D61" s="50"/>
      <c r="E61" s="50"/>
      <c r="F61" s="50"/>
      <c r="G61" s="50"/>
      <c r="H61" s="50"/>
      <c r="I61" s="50"/>
      <c r="J61" s="50"/>
      <c r="K61" s="64">
        <f t="shared" si="1"/>
        <v>0</v>
      </c>
      <c r="L61" s="50"/>
      <c r="M61" s="58">
        <f t="shared" si="0"/>
        <v>0</v>
      </c>
    </row>
    <row r="62" spans="2:13" x14ac:dyDescent="0.2">
      <c r="B62" s="50"/>
      <c r="C62" s="50"/>
      <c r="D62" s="50"/>
      <c r="E62" s="50"/>
      <c r="F62" s="50"/>
      <c r="G62" s="50"/>
      <c r="H62" s="50"/>
      <c r="I62" s="50"/>
      <c r="J62" s="50"/>
      <c r="K62" s="64">
        <f t="shared" si="1"/>
        <v>0</v>
      </c>
      <c r="L62" s="50"/>
      <c r="M62" s="58">
        <f t="shared" si="0"/>
        <v>0</v>
      </c>
    </row>
    <row r="63" spans="2:13" x14ac:dyDescent="0.2">
      <c r="B63" s="50"/>
      <c r="C63" s="50"/>
      <c r="D63" s="50"/>
      <c r="E63" s="50"/>
      <c r="F63" s="50"/>
      <c r="G63" s="50"/>
      <c r="H63" s="50"/>
      <c r="I63" s="50"/>
      <c r="J63" s="50"/>
      <c r="K63" s="64">
        <f t="shared" si="1"/>
        <v>0</v>
      </c>
      <c r="L63" s="50"/>
      <c r="M63" s="58">
        <f t="shared" si="0"/>
        <v>0</v>
      </c>
    </row>
    <row r="64" spans="2:13" x14ac:dyDescent="0.2">
      <c r="B64" s="50"/>
      <c r="C64" s="50"/>
      <c r="D64" s="50"/>
      <c r="E64" s="50"/>
      <c r="F64" s="50"/>
      <c r="G64" s="50"/>
      <c r="H64" s="50"/>
      <c r="I64" s="50"/>
      <c r="J64" s="50"/>
      <c r="K64" s="64">
        <f t="shared" si="1"/>
        <v>0</v>
      </c>
      <c r="L64" s="50"/>
      <c r="M64" s="58">
        <f t="shared" si="0"/>
        <v>0</v>
      </c>
    </row>
    <row r="65" spans="2:13" x14ac:dyDescent="0.2">
      <c r="B65" s="50"/>
      <c r="C65" s="50"/>
      <c r="D65" s="50"/>
      <c r="E65" s="50"/>
      <c r="F65" s="50"/>
      <c r="G65" s="50"/>
      <c r="H65" s="50"/>
      <c r="I65" s="50"/>
      <c r="J65" s="50"/>
      <c r="K65" s="64">
        <f t="shared" si="1"/>
        <v>0</v>
      </c>
      <c r="L65" s="50"/>
      <c r="M65" s="58">
        <f t="shared" si="0"/>
        <v>0</v>
      </c>
    </row>
    <row r="66" spans="2:13" x14ac:dyDescent="0.2">
      <c r="B66" s="50"/>
      <c r="C66" s="50"/>
      <c r="D66" s="50"/>
      <c r="E66" s="50"/>
      <c r="F66" s="50"/>
      <c r="G66" s="50"/>
      <c r="H66" s="50"/>
      <c r="I66" s="50"/>
      <c r="J66" s="50"/>
      <c r="K66" s="64">
        <f t="shared" si="1"/>
        <v>0</v>
      </c>
      <c r="L66" s="50"/>
      <c r="M66" s="58">
        <f t="shared" si="0"/>
        <v>0</v>
      </c>
    </row>
    <row r="67" spans="2:13" x14ac:dyDescent="0.2">
      <c r="B67" s="50"/>
      <c r="C67" s="50"/>
      <c r="D67" s="50"/>
      <c r="E67" s="50"/>
      <c r="F67" s="50"/>
      <c r="G67" s="50"/>
      <c r="H67" s="50"/>
      <c r="I67" s="50"/>
      <c r="J67" s="50"/>
      <c r="K67" s="64">
        <f t="shared" si="1"/>
        <v>0</v>
      </c>
      <c r="L67" s="50"/>
      <c r="M67" s="58">
        <f t="shared" si="0"/>
        <v>0</v>
      </c>
    </row>
    <row r="68" spans="2:13" x14ac:dyDescent="0.2">
      <c r="B68" s="50"/>
      <c r="C68" s="50"/>
      <c r="D68" s="50"/>
      <c r="E68" s="50"/>
      <c r="F68" s="50"/>
      <c r="G68" s="50"/>
      <c r="H68" s="50"/>
      <c r="I68" s="50"/>
      <c r="J68" s="50"/>
      <c r="K68" s="64">
        <f t="shared" si="1"/>
        <v>0</v>
      </c>
      <c r="L68" s="50"/>
      <c r="M68" s="58">
        <f t="shared" si="0"/>
        <v>0</v>
      </c>
    </row>
    <row r="69" spans="2:13" x14ac:dyDescent="0.2">
      <c r="B69" s="50"/>
      <c r="C69" s="50"/>
      <c r="D69" s="50"/>
      <c r="E69" s="50"/>
      <c r="F69" s="50"/>
      <c r="G69" s="50"/>
      <c r="H69" s="50"/>
      <c r="I69" s="50"/>
      <c r="J69" s="50"/>
      <c r="K69" s="64">
        <f t="shared" si="1"/>
        <v>0</v>
      </c>
      <c r="L69" s="50"/>
      <c r="M69" s="58">
        <f t="shared" si="0"/>
        <v>0</v>
      </c>
    </row>
    <row r="70" spans="2:13" x14ac:dyDescent="0.2">
      <c r="B70" s="50"/>
      <c r="C70" s="50"/>
      <c r="D70" s="50"/>
      <c r="E70" s="50"/>
      <c r="F70" s="50"/>
      <c r="G70" s="50"/>
      <c r="H70" s="50"/>
      <c r="I70" s="50"/>
      <c r="J70" s="50"/>
      <c r="K70" s="64">
        <f t="shared" si="1"/>
        <v>0</v>
      </c>
      <c r="L70" s="50"/>
      <c r="M70" s="58">
        <f t="shared" si="0"/>
        <v>0</v>
      </c>
    </row>
    <row r="71" spans="2:13" x14ac:dyDescent="0.2">
      <c r="B71" s="50"/>
      <c r="C71" s="50"/>
      <c r="D71" s="50"/>
      <c r="E71" s="50"/>
      <c r="F71" s="50"/>
      <c r="G71" s="50"/>
      <c r="H71" s="50"/>
      <c r="I71" s="50"/>
      <c r="J71" s="50"/>
      <c r="K71" s="64">
        <f t="shared" si="1"/>
        <v>0</v>
      </c>
      <c r="L71" s="50"/>
      <c r="M71" s="58">
        <f t="shared" si="0"/>
        <v>0</v>
      </c>
    </row>
    <row r="72" spans="2:13" x14ac:dyDescent="0.2">
      <c r="B72" s="50"/>
      <c r="C72" s="50"/>
      <c r="D72" s="50"/>
      <c r="E72" s="50"/>
      <c r="F72" s="50"/>
      <c r="G72" s="50"/>
      <c r="H72" s="50"/>
      <c r="I72" s="50"/>
      <c r="J72" s="50"/>
      <c r="K72" s="64">
        <f>SUM(G72:J72)</f>
        <v>0</v>
      </c>
      <c r="L72" s="50"/>
      <c r="M72" s="58">
        <f t="shared" si="0"/>
        <v>0</v>
      </c>
    </row>
    <row r="73" spans="2:13" x14ac:dyDescent="0.2">
      <c r="B73" s="52"/>
      <c r="C73" s="51"/>
      <c r="D73" s="51" t="s">
        <v>27</v>
      </c>
      <c r="E73" s="57"/>
      <c r="F73" s="57"/>
      <c r="G73" s="57">
        <f t="shared" ref="G73:M73" si="2">SUM(G55:G72)</f>
        <v>0</v>
      </c>
      <c r="H73" s="57">
        <f t="shared" si="2"/>
        <v>0</v>
      </c>
      <c r="I73" s="57">
        <f t="shared" si="2"/>
        <v>0</v>
      </c>
      <c r="J73" s="57">
        <f t="shared" si="2"/>
        <v>0</v>
      </c>
      <c r="K73" s="57">
        <f t="shared" si="2"/>
        <v>0</v>
      </c>
      <c r="L73" s="57">
        <f t="shared" si="2"/>
        <v>0</v>
      </c>
      <c r="M73" s="57">
        <f t="shared" si="2"/>
        <v>0</v>
      </c>
    </row>
    <row r="84" ht="29.25" customHeight="1" x14ac:dyDescent="0.2"/>
  </sheetData>
  <phoneticPr fontId="34" type="noConversion"/>
  <dataValidations count="2">
    <dataValidation type="list" allowBlank="1" showInputMessage="1" showErrorMessage="1" sqref="D55:D72">
      <formula1>"Property plant and equipment,Inventories,Deferred tax assets,Other assets"</formula1>
    </dataValidation>
    <dataValidation type="list" showInputMessage="1" showErrorMessage="1" sqref="D9:D47">
      <formula1>"Pipelines,Compressors,City Gates,supply regulators and valve stations, Metering, Odourant plants,SCADA (Communications),Buildings,Land and easements,Other depreciable assets,Shared supporting assets"</formula1>
    </dataValidation>
  </dataValidation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G36"/>
  <sheetViews>
    <sheetView workbookViewId="0"/>
  </sheetViews>
  <sheetFormatPr defaultRowHeight="12.75" x14ac:dyDescent="0.2"/>
  <cols>
    <col min="1" max="1" width="12.140625" style="39" customWidth="1"/>
    <col min="2" max="2" width="21" style="39" customWidth="1"/>
    <col min="3" max="3" width="42.28515625" style="39" customWidth="1"/>
    <col min="4" max="4" width="28.85546875" style="39" customWidth="1"/>
    <col min="5" max="5" width="22.5703125" style="39" customWidth="1"/>
    <col min="6" max="6" width="20.5703125" style="39" customWidth="1"/>
    <col min="7" max="7" width="22.5703125" style="39" customWidth="1"/>
    <col min="8" max="8" width="9.42578125" style="39" customWidth="1"/>
    <col min="9" max="9" width="25.140625" style="39" customWidth="1"/>
    <col min="10" max="16384" width="9.140625" style="39"/>
  </cols>
  <sheetData>
    <row r="1" spans="2:7" ht="20.25" x14ac:dyDescent="0.3">
      <c r="B1" s="40" t="s">
        <v>140</v>
      </c>
      <c r="C1" s="40"/>
      <c r="D1" s="21"/>
      <c r="E1" s="21"/>
      <c r="F1" s="21"/>
      <c r="G1" s="21"/>
    </row>
    <row r="2" spans="2:7" ht="20.25" x14ac:dyDescent="0.3">
      <c r="B2" s="68" t="str">
        <f>Tradingname</f>
        <v>DBP Development Group Pty Ltd</v>
      </c>
      <c r="C2" s="69"/>
      <c r="D2" s="40"/>
      <c r="E2" s="40"/>
      <c r="G2" s="40"/>
    </row>
    <row r="3" spans="2:7" ht="17.25" customHeight="1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5" spans="2:7" ht="15.75" x14ac:dyDescent="0.25">
      <c r="B5" s="43" t="s">
        <v>259</v>
      </c>
      <c r="C5" s="41"/>
      <c r="D5" s="41"/>
      <c r="E5" s="41"/>
      <c r="F5" s="42"/>
      <c r="G5" s="41"/>
    </row>
    <row r="6" spans="2:7" ht="15.75" x14ac:dyDescent="0.25">
      <c r="B6" s="43"/>
      <c r="C6" s="41"/>
      <c r="D6" s="41"/>
      <c r="E6" s="41"/>
      <c r="F6" s="42"/>
      <c r="G6" s="41"/>
    </row>
    <row r="7" spans="2:7" ht="40.5" customHeight="1" x14ac:dyDescent="0.2">
      <c r="B7" s="136" t="s">
        <v>269</v>
      </c>
      <c r="C7" s="136" t="s">
        <v>211</v>
      </c>
      <c r="D7" s="136" t="s">
        <v>212</v>
      </c>
      <c r="E7" s="151" t="s">
        <v>213</v>
      </c>
      <c r="F7" s="151" t="s">
        <v>80</v>
      </c>
      <c r="G7" s="151" t="s">
        <v>160</v>
      </c>
    </row>
    <row r="8" spans="2:7" x14ac:dyDescent="0.2">
      <c r="B8" s="138"/>
      <c r="C8" s="138"/>
      <c r="D8" s="145"/>
      <c r="E8" s="158" t="s">
        <v>225</v>
      </c>
      <c r="F8" s="158"/>
      <c r="G8" s="158" t="s">
        <v>225</v>
      </c>
    </row>
    <row r="9" spans="2:7" x14ac:dyDescent="0.2">
      <c r="B9" s="230"/>
      <c r="C9" s="230"/>
      <c r="D9" s="230"/>
      <c r="E9" s="140"/>
      <c r="F9" s="141"/>
      <c r="G9" s="58">
        <f t="shared" ref="G9:G35" si="0">E9*F9</f>
        <v>0</v>
      </c>
    </row>
    <row r="10" spans="2:7" x14ac:dyDescent="0.2">
      <c r="B10" s="230"/>
      <c r="C10" s="230"/>
      <c r="D10" s="230"/>
      <c r="E10" s="140"/>
      <c r="F10" s="141"/>
      <c r="G10" s="58">
        <f t="shared" si="0"/>
        <v>0</v>
      </c>
    </row>
    <row r="11" spans="2:7" x14ac:dyDescent="0.2">
      <c r="B11" s="230"/>
      <c r="C11" s="230"/>
      <c r="D11" s="230"/>
      <c r="E11" s="140"/>
      <c r="F11" s="141"/>
      <c r="G11" s="58">
        <f t="shared" si="0"/>
        <v>0</v>
      </c>
    </row>
    <row r="12" spans="2:7" x14ac:dyDescent="0.2">
      <c r="B12" s="230"/>
      <c r="C12" s="230"/>
      <c r="D12" s="230"/>
      <c r="E12" s="140"/>
      <c r="F12" s="141"/>
      <c r="G12" s="58">
        <f t="shared" si="0"/>
        <v>0</v>
      </c>
    </row>
    <row r="13" spans="2:7" x14ac:dyDescent="0.2">
      <c r="B13" s="230"/>
      <c r="C13" s="230"/>
      <c r="D13" s="230"/>
      <c r="E13" s="140"/>
      <c r="F13" s="141"/>
      <c r="G13" s="58">
        <f t="shared" si="0"/>
        <v>0</v>
      </c>
    </row>
    <row r="14" spans="2:7" x14ac:dyDescent="0.2">
      <c r="B14" s="230"/>
      <c r="C14" s="230"/>
      <c r="D14" s="230"/>
      <c r="E14" s="140"/>
      <c r="F14" s="141"/>
      <c r="G14" s="58">
        <f t="shared" si="0"/>
        <v>0</v>
      </c>
    </row>
    <row r="15" spans="2:7" x14ac:dyDescent="0.2">
      <c r="B15" s="230"/>
      <c r="C15" s="230"/>
      <c r="D15" s="230"/>
      <c r="E15" s="140"/>
      <c r="F15" s="141"/>
      <c r="G15" s="58">
        <f t="shared" si="0"/>
        <v>0</v>
      </c>
    </row>
    <row r="16" spans="2:7" x14ac:dyDescent="0.2">
      <c r="B16" s="230"/>
      <c r="C16" s="230"/>
      <c r="D16" s="230"/>
      <c r="E16" s="140"/>
      <c r="F16" s="141"/>
      <c r="G16" s="58">
        <f t="shared" si="0"/>
        <v>0</v>
      </c>
    </row>
    <row r="17" spans="2:7" x14ac:dyDescent="0.2">
      <c r="B17" s="230"/>
      <c r="C17" s="230"/>
      <c r="D17" s="230"/>
      <c r="E17" s="140"/>
      <c r="F17" s="141"/>
      <c r="G17" s="58">
        <f t="shared" si="0"/>
        <v>0</v>
      </c>
    </row>
    <row r="18" spans="2:7" x14ac:dyDescent="0.2">
      <c r="B18" s="230"/>
      <c r="C18" s="230"/>
      <c r="D18" s="230"/>
      <c r="E18" s="140"/>
      <c r="F18" s="141"/>
      <c r="G18" s="58">
        <f t="shared" si="0"/>
        <v>0</v>
      </c>
    </row>
    <row r="19" spans="2:7" x14ac:dyDescent="0.2">
      <c r="B19" s="230"/>
      <c r="C19" s="230"/>
      <c r="D19" s="230"/>
      <c r="E19" s="140"/>
      <c r="F19" s="141"/>
      <c r="G19" s="58">
        <f t="shared" si="0"/>
        <v>0</v>
      </c>
    </row>
    <row r="20" spans="2:7" x14ac:dyDescent="0.2">
      <c r="B20" s="230"/>
      <c r="C20" s="230"/>
      <c r="D20" s="230"/>
      <c r="E20" s="140"/>
      <c r="F20" s="141"/>
      <c r="G20" s="58">
        <f t="shared" si="0"/>
        <v>0</v>
      </c>
    </row>
    <row r="21" spans="2:7" x14ac:dyDescent="0.2">
      <c r="B21" s="230"/>
      <c r="C21" s="230"/>
      <c r="D21" s="230"/>
      <c r="E21" s="140"/>
      <c r="F21" s="141"/>
      <c r="G21" s="58">
        <f t="shared" si="0"/>
        <v>0</v>
      </c>
    </row>
    <row r="22" spans="2:7" x14ac:dyDescent="0.2">
      <c r="B22" s="230"/>
      <c r="C22" s="230"/>
      <c r="D22" s="230"/>
      <c r="E22" s="140"/>
      <c r="F22" s="141"/>
      <c r="G22" s="58">
        <f t="shared" si="0"/>
        <v>0</v>
      </c>
    </row>
    <row r="23" spans="2:7" x14ac:dyDescent="0.2">
      <c r="B23" s="230"/>
      <c r="C23" s="230"/>
      <c r="D23" s="230"/>
      <c r="E23" s="140"/>
      <c r="F23" s="141"/>
      <c r="G23" s="58">
        <f t="shared" si="0"/>
        <v>0</v>
      </c>
    </row>
    <row r="24" spans="2:7" x14ac:dyDescent="0.2">
      <c r="B24" s="230"/>
      <c r="C24" s="230"/>
      <c r="D24" s="230"/>
      <c r="E24" s="140"/>
      <c r="F24" s="141"/>
      <c r="G24" s="58">
        <f t="shared" si="0"/>
        <v>0</v>
      </c>
    </row>
    <row r="25" spans="2:7" x14ac:dyDescent="0.2">
      <c r="B25" s="230"/>
      <c r="C25" s="230"/>
      <c r="D25" s="230"/>
      <c r="E25" s="140"/>
      <c r="F25" s="141"/>
      <c r="G25" s="58">
        <f t="shared" si="0"/>
        <v>0</v>
      </c>
    </row>
    <row r="26" spans="2:7" x14ac:dyDescent="0.2">
      <c r="B26" s="230"/>
      <c r="C26" s="230"/>
      <c r="D26" s="230"/>
      <c r="E26" s="140"/>
      <c r="F26" s="141"/>
      <c r="G26" s="58">
        <f t="shared" si="0"/>
        <v>0</v>
      </c>
    </row>
    <row r="27" spans="2:7" x14ac:dyDescent="0.2">
      <c r="B27" s="230"/>
      <c r="C27" s="230"/>
      <c r="D27" s="230"/>
      <c r="E27" s="140"/>
      <c r="F27" s="141"/>
      <c r="G27" s="58">
        <f t="shared" si="0"/>
        <v>0</v>
      </c>
    </row>
    <row r="28" spans="2:7" x14ac:dyDescent="0.2">
      <c r="B28" s="230"/>
      <c r="C28" s="230"/>
      <c r="D28" s="230"/>
      <c r="E28" s="140"/>
      <c r="F28" s="141"/>
      <c r="G28" s="58">
        <f t="shared" si="0"/>
        <v>0</v>
      </c>
    </row>
    <row r="29" spans="2:7" x14ac:dyDescent="0.2">
      <c r="B29" s="230"/>
      <c r="C29" s="230"/>
      <c r="D29" s="230"/>
      <c r="E29" s="140"/>
      <c r="F29" s="141"/>
      <c r="G29" s="58">
        <f t="shared" si="0"/>
        <v>0</v>
      </c>
    </row>
    <row r="30" spans="2:7" x14ac:dyDescent="0.2">
      <c r="B30" s="230"/>
      <c r="C30" s="230"/>
      <c r="D30" s="230"/>
      <c r="E30" s="140"/>
      <c r="F30" s="141"/>
      <c r="G30" s="58">
        <f t="shared" si="0"/>
        <v>0</v>
      </c>
    </row>
    <row r="31" spans="2:7" x14ac:dyDescent="0.2">
      <c r="B31" s="230"/>
      <c r="C31" s="230"/>
      <c r="D31" s="230"/>
      <c r="E31" s="140"/>
      <c r="F31" s="141"/>
      <c r="G31" s="58">
        <f t="shared" si="0"/>
        <v>0</v>
      </c>
    </row>
    <row r="32" spans="2:7" x14ac:dyDescent="0.2">
      <c r="B32" s="230"/>
      <c r="C32" s="230"/>
      <c r="D32" s="230"/>
      <c r="E32" s="140"/>
      <c r="F32" s="141"/>
      <c r="G32" s="58">
        <f t="shared" si="0"/>
        <v>0</v>
      </c>
    </row>
    <row r="33" spans="2:7" x14ac:dyDescent="0.2">
      <c r="B33" s="230"/>
      <c r="C33" s="230"/>
      <c r="D33" s="230"/>
      <c r="E33" s="140"/>
      <c r="F33" s="141"/>
      <c r="G33" s="58">
        <f t="shared" si="0"/>
        <v>0</v>
      </c>
    </row>
    <row r="34" spans="2:7" x14ac:dyDescent="0.2">
      <c r="B34" s="230"/>
      <c r="C34" s="230"/>
      <c r="D34" s="230"/>
      <c r="E34" s="140"/>
      <c r="F34" s="141"/>
      <c r="G34" s="58">
        <f t="shared" si="0"/>
        <v>0</v>
      </c>
    </row>
    <row r="35" spans="2:7" x14ac:dyDescent="0.2">
      <c r="B35" s="230"/>
      <c r="C35" s="230"/>
      <c r="D35" s="230"/>
      <c r="E35" s="140"/>
      <c r="F35" s="141"/>
      <c r="G35" s="58">
        <f t="shared" si="0"/>
        <v>0</v>
      </c>
    </row>
    <row r="36" spans="2:7" x14ac:dyDescent="0.2">
      <c r="B36" s="53"/>
      <c r="C36" s="354" t="s">
        <v>26</v>
      </c>
      <c r="D36" s="355"/>
      <c r="E36" s="58">
        <f>SUM(E9:E35)</f>
        <v>0</v>
      </c>
      <c r="F36" s="44"/>
      <c r="G36" s="58">
        <f>SUM(G9:G35)</f>
        <v>0</v>
      </c>
    </row>
  </sheetData>
  <mergeCells count="1">
    <mergeCell ref="C36:D36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BI34"/>
  <sheetViews>
    <sheetView zoomScaleNormal="100" workbookViewId="0"/>
  </sheetViews>
  <sheetFormatPr defaultRowHeight="12.75" x14ac:dyDescent="0.2"/>
  <cols>
    <col min="1" max="1" width="11.42578125" customWidth="1"/>
    <col min="2" max="2" width="22.28515625" customWidth="1"/>
    <col min="3" max="3" width="25.42578125" customWidth="1"/>
    <col min="4" max="4" width="50.5703125" customWidth="1"/>
    <col min="5" max="5" width="23.7109375" customWidth="1"/>
    <col min="6" max="11" width="12.28515625" customWidth="1"/>
    <col min="12" max="13" width="9.42578125" customWidth="1"/>
    <col min="14" max="44" width="9.140625" customWidth="1"/>
    <col min="46" max="46" width="9.140625" customWidth="1"/>
  </cols>
  <sheetData>
    <row r="1" spans="2:61" ht="20.25" x14ac:dyDescent="0.3">
      <c r="B1" s="45" t="s">
        <v>205</v>
      </c>
    </row>
    <row r="2" spans="2:61" ht="15" x14ac:dyDescent="0.25">
      <c r="B2" s="68" t="str">
        <f>Tradingname</f>
        <v>DBP Development Group Pty Ltd</v>
      </c>
      <c r="C2" s="69"/>
      <c r="J2" s="306"/>
      <c r="K2" s="306"/>
      <c r="L2" s="306"/>
    </row>
    <row r="3" spans="2:61" ht="19.5" customHeight="1" x14ac:dyDescent="0.45">
      <c r="B3" s="70" t="s">
        <v>287</v>
      </c>
      <c r="C3" s="71" t="str">
        <f>TEXT(Yearstart,"dd/mm/yyyy")&amp;" to "&amp;TEXT(Yearending,"dd/mm/yyyy")</f>
        <v>01/01/2019 to 31/12/2019</v>
      </c>
      <c r="J3" s="306"/>
      <c r="K3" s="307"/>
      <c r="L3" s="306"/>
    </row>
    <row r="4" spans="2:61" ht="20.25" x14ac:dyDescent="0.3">
      <c r="B4" s="45"/>
      <c r="D4" s="306"/>
      <c r="E4" s="306"/>
      <c r="F4" s="306"/>
      <c r="J4" s="306"/>
      <c r="K4" s="306"/>
      <c r="L4" s="306"/>
    </row>
    <row r="5" spans="2:61" ht="15.75" x14ac:dyDescent="0.25">
      <c r="B5" s="46" t="s">
        <v>241</v>
      </c>
      <c r="D5" s="311"/>
      <c r="E5" s="311"/>
      <c r="F5" s="306"/>
    </row>
    <row r="6" spans="2:61" x14ac:dyDescent="0.2">
      <c r="D6" s="306"/>
      <c r="E6" s="306"/>
      <c r="F6" s="306"/>
    </row>
    <row r="7" spans="2:61" ht="45" customHeight="1" x14ac:dyDescent="0.2">
      <c r="B7" s="155" t="s">
        <v>269</v>
      </c>
      <c r="C7" s="156" t="s">
        <v>96</v>
      </c>
      <c r="D7" s="156"/>
      <c r="E7" s="161" t="s">
        <v>26</v>
      </c>
      <c r="F7" s="356" t="s">
        <v>95</v>
      </c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  <c r="AS7" s="357"/>
      <c r="AT7" s="357"/>
      <c r="AU7" s="357"/>
      <c r="AV7" s="357"/>
      <c r="AW7" s="357"/>
      <c r="AX7" s="357"/>
      <c r="AY7" s="357"/>
      <c r="AZ7" s="357"/>
      <c r="BA7" s="357"/>
      <c r="BB7" s="357"/>
      <c r="BC7" s="357"/>
      <c r="BD7" s="357"/>
      <c r="BE7" s="357"/>
      <c r="BF7" s="357"/>
      <c r="BG7" s="357"/>
      <c r="BH7" s="357"/>
      <c r="BI7" s="162" t="s">
        <v>249</v>
      </c>
    </row>
    <row r="8" spans="2:61" x14ac:dyDescent="0.2">
      <c r="B8" s="163"/>
      <c r="C8" s="158"/>
      <c r="D8" s="158"/>
      <c r="E8" s="158"/>
      <c r="F8" s="164">
        <f>C33</f>
        <v>41997</v>
      </c>
      <c r="G8" s="164">
        <f>DATE(YEAR(F8)+1,MONTH(F8),DAY(F8))</f>
        <v>42362</v>
      </c>
      <c r="H8" s="164">
        <f t="shared" ref="H8:X8" si="0">DATE(YEAR(G8)+1,MONTH(G8),DAY(G8))</f>
        <v>42728</v>
      </c>
      <c r="I8" s="164">
        <f t="shared" si="0"/>
        <v>43093</v>
      </c>
      <c r="J8" s="164">
        <f t="shared" si="0"/>
        <v>43458</v>
      </c>
      <c r="K8" s="164">
        <f t="shared" si="0"/>
        <v>43823</v>
      </c>
      <c r="L8" s="164">
        <f t="shared" si="0"/>
        <v>44189</v>
      </c>
      <c r="M8" s="164">
        <f t="shared" si="0"/>
        <v>44554</v>
      </c>
      <c r="N8" s="164">
        <f t="shared" si="0"/>
        <v>44919</v>
      </c>
      <c r="O8" s="164">
        <f t="shared" si="0"/>
        <v>45284</v>
      </c>
      <c r="P8" s="164">
        <f t="shared" si="0"/>
        <v>45650</v>
      </c>
      <c r="Q8" s="164">
        <f t="shared" si="0"/>
        <v>46015</v>
      </c>
      <c r="R8" s="164">
        <f t="shared" si="0"/>
        <v>46380</v>
      </c>
      <c r="S8" s="164">
        <f t="shared" si="0"/>
        <v>46745</v>
      </c>
      <c r="T8" s="164">
        <f t="shared" si="0"/>
        <v>47111</v>
      </c>
      <c r="U8" s="164">
        <f t="shared" si="0"/>
        <v>47476</v>
      </c>
      <c r="V8" s="164">
        <f t="shared" si="0"/>
        <v>47841</v>
      </c>
      <c r="W8" s="164">
        <f t="shared" si="0"/>
        <v>48206</v>
      </c>
      <c r="X8" s="164">
        <f t="shared" si="0"/>
        <v>48572</v>
      </c>
      <c r="Y8" s="164">
        <f>DATE(YEAR(X8)+1,MONTH(X8),DAY(X8))</f>
        <v>48937</v>
      </c>
      <c r="Z8" s="164">
        <f>DATE(YEAR(Y8)+1,MONTH(Y8),DAY(Y8))</f>
        <v>49302</v>
      </c>
      <c r="AA8" s="164">
        <f>DATE(YEAR(Z8)+1,MONTH(Z8),DAY(Z8))</f>
        <v>49667</v>
      </c>
      <c r="AB8" s="164">
        <f t="shared" ref="AB8:AR8" si="1">DATE(YEAR(AA8)+1,MONTH(AA8),DAY(AA8))</f>
        <v>50033</v>
      </c>
      <c r="AC8" s="164">
        <f t="shared" si="1"/>
        <v>50398</v>
      </c>
      <c r="AD8" s="164">
        <f t="shared" si="1"/>
        <v>50763</v>
      </c>
      <c r="AE8" s="164">
        <f t="shared" si="1"/>
        <v>51128</v>
      </c>
      <c r="AF8" s="164">
        <f t="shared" si="1"/>
        <v>51494</v>
      </c>
      <c r="AG8" s="164">
        <f t="shared" si="1"/>
        <v>51859</v>
      </c>
      <c r="AH8" s="164">
        <f t="shared" si="1"/>
        <v>52224</v>
      </c>
      <c r="AI8" s="164">
        <f t="shared" si="1"/>
        <v>52589</v>
      </c>
      <c r="AJ8" s="164">
        <f t="shared" si="1"/>
        <v>52955</v>
      </c>
      <c r="AK8" s="164">
        <f t="shared" si="1"/>
        <v>53320</v>
      </c>
      <c r="AL8" s="164">
        <f t="shared" si="1"/>
        <v>53685</v>
      </c>
      <c r="AM8" s="164">
        <f t="shared" si="1"/>
        <v>54050</v>
      </c>
      <c r="AN8" s="164">
        <f t="shared" si="1"/>
        <v>54416</v>
      </c>
      <c r="AO8" s="164">
        <f t="shared" si="1"/>
        <v>54781</v>
      </c>
      <c r="AP8" s="164">
        <f t="shared" si="1"/>
        <v>55146</v>
      </c>
      <c r="AQ8" s="164">
        <f t="shared" si="1"/>
        <v>55511</v>
      </c>
      <c r="AR8" s="164">
        <f t="shared" si="1"/>
        <v>55877</v>
      </c>
      <c r="AS8" s="164">
        <f t="shared" ref="AS8:BH8" si="2">DATE(YEAR(AR8)+1,MONTH(AR8),DAY(AR8))</f>
        <v>56242</v>
      </c>
      <c r="AT8" s="164">
        <f t="shared" si="2"/>
        <v>56607</v>
      </c>
      <c r="AU8" s="164">
        <f t="shared" si="2"/>
        <v>56972</v>
      </c>
      <c r="AV8" s="164">
        <f t="shared" si="2"/>
        <v>57338</v>
      </c>
      <c r="AW8" s="164">
        <f t="shared" si="2"/>
        <v>57703</v>
      </c>
      <c r="AX8" s="164">
        <f t="shared" si="2"/>
        <v>58068</v>
      </c>
      <c r="AY8" s="164">
        <f t="shared" si="2"/>
        <v>58433</v>
      </c>
      <c r="AZ8" s="164">
        <f t="shared" si="2"/>
        <v>58799</v>
      </c>
      <c r="BA8" s="164">
        <f t="shared" si="2"/>
        <v>59164</v>
      </c>
      <c r="BB8" s="164">
        <f t="shared" si="2"/>
        <v>59529</v>
      </c>
      <c r="BC8" s="164">
        <f t="shared" si="2"/>
        <v>59894</v>
      </c>
      <c r="BD8" s="164">
        <f t="shared" si="2"/>
        <v>60260</v>
      </c>
      <c r="BE8" s="164">
        <f t="shared" si="2"/>
        <v>60625</v>
      </c>
      <c r="BF8" s="164">
        <f t="shared" si="2"/>
        <v>60990</v>
      </c>
      <c r="BG8" s="164">
        <f t="shared" si="2"/>
        <v>61355</v>
      </c>
      <c r="BH8" s="164">
        <f t="shared" si="2"/>
        <v>61721</v>
      </c>
    </row>
    <row r="9" spans="2:61" x14ac:dyDescent="0.2">
      <c r="B9" s="160"/>
      <c r="C9" s="247" t="s">
        <v>72</v>
      </c>
      <c r="D9" s="248"/>
      <c r="E9" s="58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</row>
    <row r="10" spans="2:61" x14ac:dyDescent="0.2">
      <c r="B10" s="160"/>
      <c r="C10" s="165"/>
      <c r="D10" s="238" t="s">
        <v>84</v>
      </c>
      <c r="E10" s="314">
        <f t="shared" ref="E10:E28" si="3">SUM(F10:BH10)</f>
        <v>12478033.320000008</v>
      </c>
      <c r="F10" s="312">
        <v>12478033.320000008</v>
      </c>
      <c r="G10" s="312"/>
      <c r="H10" s="312"/>
      <c r="I10" s="312"/>
      <c r="J10" s="312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>
        <v>0</v>
      </c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</row>
    <row r="11" spans="2:61" x14ac:dyDescent="0.2">
      <c r="B11" s="160"/>
      <c r="C11" s="165"/>
      <c r="D11" s="238" t="s">
        <v>208</v>
      </c>
      <c r="E11" s="314">
        <f>C34</f>
        <v>0</v>
      </c>
      <c r="F11" s="312"/>
      <c r="G11" s="312"/>
      <c r="H11" s="312"/>
      <c r="I11" s="312"/>
      <c r="J11" s="312">
        <v>0</v>
      </c>
      <c r="K11" s="130">
        <v>0</v>
      </c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>
        <v>0</v>
      </c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</row>
    <row r="12" spans="2:61" x14ac:dyDescent="0.2">
      <c r="B12" s="160"/>
      <c r="C12" s="165"/>
      <c r="D12" s="238" t="s">
        <v>85</v>
      </c>
      <c r="E12" s="314">
        <f t="shared" si="3"/>
        <v>95340540.520000011</v>
      </c>
      <c r="F12" s="312">
        <v>90587142.539999992</v>
      </c>
      <c r="G12" s="312">
        <v>3134247.6699999995</v>
      </c>
      <c r="H12" s="312">
        <v>369061.76</v>
      </c>
      <c r="I12" s="312">
        <v>329404.58999999997</v>
      </c>
      <c r="J12" s="312">
        <v>320633.96999999997</v>
      </c>
      <c r="K12" s="312">
        <v>600049.99000000954</v>
      </c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>
        <v>0</v>
      </c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</row>
    <row r="13" spans="2:61" x14ac:dyDescent="0.2">
      <c r="B13" s="160"/>
      <c r="C13" s="165"/>
      <c r="D13" s="238" t="s">
        <v>147</v>
      </c>
      <c r="E13" s="314">
        <f t="shared" si="3"/>
        <v>0</v>
      </c>
      <c r="F13" s="312"/>
      <c r="G13" s="312"/>
      <c r="H13" s="312"/>
      <c r="I13" s="312"/>
      <c r="J13" s="312">
        <v>0</v>
      </c>
      <c r="K13" s="130">
        <v>0</v>
      </c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>
        <v>0</v>
      </c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</row>
    <row r="14" spans="2:61" x14ac:dyDescent="0.2">
      <c r="B14" s="160"/>
      <c r="C14" s="165"/>
      <c r="D14" s="238" t="s">
        <v>91</v>
      </c>
      <c r="E14" s="314">
        <f t="shared" si="3"/>
        <v>0</v>
      </c>
      <c r="F14" s="312"/>
      <c r="G14" s="312"/>
      <c r="H14" s="312"/>
      <c r="I14" s="312"/>
      <c r="J14" s="312">
        <v>0</v>
      </c>
      <c r="K14" s="130">
        <v>0</v>
      </c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>
        <v>0</v>
      </c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</row>
    <row r="15" spans="2:61" x14ac:dyDescent="0.2">
      <c r="B15" s="160"/>
      <c r="C15" s="165"/>
      <c r="D15" s="239" t="s">
        <v>87</v>
      </c>
      <c r="E15" s="314">
        <f t="shared" si="3"/>
        <v>107818573.84000002</v>
      </c>
      <c r="F15" s="313">
        <v>103065175.86</v>
      </c>
      <c r="G15" s="313">
        <v>3134247.6699999995</v>
      </c>
      <c r="H15" s="313">
        <v>369061.76</v>
      </c>
      <c r="I15" s="313">
        <v>329404.58999999997</v>
      </c>
      <c r="J15" s="313">
        <v>320633.96999999997</v>
      </c>
      <c r="K15" s="57">
        <v>600049.99000000954</v>
      </c>
      <c r="L15" s="57">
        <f t="shared" ref="F15:AK15" si="4">SUM(L9:L14)</f>
        <v>0</v>
      </c>
      <c r="M15" s="57">
        <f t="shared" si="4"/>
        <v>0</v>
      </c>
      <c r="N15" s="57">
        <f t="shared" si="4"/>
        <v>0</v>
      </c>
      <c r="O15" s="57">
        <f t="shared" si="4"/>
        <v>0</v>
      </c>
      <c r="P15" s="57">
        <f t="shared" si="4"/>
        <v>0</v>
      </c>
      <c r="Q15" s="57">
        <f t="shared" si="4"/>
        <v>0</v>
      </c>
      <c r="R15" s="57">
        <f t="shared" si="4"/>
        <v>0</v>
      </c>
      <c r="S15" s="57">
        <f t="shared" si="4"/>
        <v>0</v>
      </c>
      <c r="T15" s="57">
        <f t="shared" si="4"/>
        <v>0</v>
      </c>
      <c r="U15" s="57">
        <f t="shared" si="4"/>
        <v>0</v>
      </c>
      <c r="V15" s="57">
        <f t="shared" si="4"/>
        <v>0</v>
      </c>
      <c r="W15" s="57">
        <f t="shared" si="4"/>
        <v>0</v>
      </c>
      <c r="X15" s="57">
        <f t="shared" si="4"/>
        <v>0</v>
      </c>
      <c r="Y15" s="57">
        <f t="shared" si="4"/>
        <v>0</v>
      </c>
      <c r="Z15" s="57">
        <f t="shared" si="4"/>
        <v>0</v>
      </c>
      <c r="AA15" s="57">
        <f t="shared" si="4"/>
        <v>0</v>
      </c>
      <c r="AB15" s="57">
        <f t="shared" si="4"/>
        <v>0</v>
      </c>
      <c r="AC15" s="57">
        <f t="shared" si="4"/>
        <v>0</v>
      </c>
      <c r="AD15" s="57">
        <f t="shared" si="4"/>
        <v>0</v>
      </c>
      <c r="AE15" s="57">
        <f t="shared" si="4"/>
        <v>0</v>
      </c>
      <c r="AF15" s="57">
        <f t="shared" si="4"/>
        <v>0</v>
      </c>
      <c r="AG15" s="57">
        <f t="shared" si="4"/>
        <v>0</v>
      </c>
      <c r="AH15" s="57">
        <f t="shared" si="4"/>
        <v>0</v>
      </c>
      <c r="AI15" s="57">
        <f t="shared" si="4"/>
        <v>0</v>
      </c>
      <c r="AJ15" s="57">
        <f t="shared" si="4"/>
        <v>0</v>
      </c>
      <c r="AK15" s="57">
        <f t="shared" si="4"/>
        <v>0</v>
      </c>
      <c r="AL15" s="57">
        <f t="shared" ref="AL15:BH15" si="5">SUM(AL9:AL14)</f>
        <v>0</v>
      </c>
      <c r="AM15" s="57">
        <f t="shared" si="5"/>
        <v>0</v>
      </c>
      <c r="AN15" s="57">
        <f t="shared" si="5"/>
        <v>0</v>
      </c>
      <c r="AO15" s="57">
        <f t="shared" si="5"/>
        <v>0</v>
      </c>
      <c r="AP15" s="57">
        <f t="shared" si="5"/>
        <v>0</v>
      </c>
      <c r="AQ15" s="57">
        <f t="shared" si="5"/>
        <v>0</v>
      </c>
      <c r="AR15" s="57">
        <f t="shared" si="5"/>
        <v>0</v>
      </c>
      <c r="AS15" s="57">
        <f t="shared" si="5"/>
        <v>0</v>
      </c>
      <c r="AT15" s="57">
        <f t="shared" si="5"/>
        <v>0</v>
      </c>
      <c r="AU15" s="57">
        <f t="shared" si="5"/>
        <v>0</v>
      </c>
      <c r="AV15" s="57">
        <f t="shared" si="5"/>
        <v>0</v>
      </c>
      <c r="AW15" s="57">
        <f t="shared" si="5"/>
        <v>0</v>
      </c>
      <c r="AX15" s="57">
        <f t="shared" si="5"/>
        <v>0</v>
      </c>
      <c r="AY15" s="57">
        <f t="shared" si="5"/>
        <v>0</v>
      </c>
      <c r="AZ15" s="57">
        <f t="shared" si="5"/>
        <v>0</v>
      </c>
      <c r="BA15" s="57">
        <f t="shared" si="5"/>
        <v>0</v>
      </c>
      <c r="BB15" s="57">
        <f t="shared" si="5"/>
        <v>0</v>
      </c>
      <c r="BC15" s="57">
        <f t="shared" si="5"/>
        <v>0</v>
      </c>
      <c r="BD15" s="57">
        <f t="shared" si="5"/>
        <v>0</v>
      </c>
      <c r="BE15" s="57">
        <f t="shared" si="5"/>
        <v>0</v>
      </c>
      <c r="BF15" s="57">
        <f t="shared" si="5"/>
        <v>0</v>
      </c>
      <c r="BG15" s="57">
        <f t="shared" si="5"/>
        <v>0</v>
      </c>
      <c r="BH15" s="57">
        <f t="shared" si="5"/>
        <v>0</v>
      </c>
    </row>
    <row r="16" spans="2:61" x14ac:dyDescent="0.2">
      <c r="B16" s="160"/>
      <c r="C16" s="247" t="s">
        <v>203</v>
      </c>
      <c r="D16" s="248"/>
      <c r="E16" s="314"/>
      <c r="F16" s="313"/>
      <c r="G16" s="313"/>
      <c r="H16" s="313"/>
      <c r="I16" s="313"/>
      <c r="J16" s="313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</row>
    <row r="17" spans="2:60" ht="25.5" x14ac:dyDescent="0.2">
      <c r="B17" s="160"/>
      <c r="C17" s="165"/>
      <c r="D17" s="238" t="s">
        <v>204</v>
      </c>
      <c r="E17" s="314"/>
      <c r="F17" s="312"/>
      <c r="G17" s="312"/>
      <c r="H17" s="312"/>
      <c r="I17" s="312"/>
      <c r="J17" s="312">
        <v>0</v>
      </c>
      <c r="K17" s="130">
        <v>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>
        <v>0</v>
      </c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</row>
    <row r="18" spans="2:60" x14ac:dyDescent="0.2">
      <c r="B18" s="160"/>
      <c r="C18" s="165"/>
      <c r="D18" s="238" t="s">
        <v>85</v>
      </c>
      <c r="E18" s="314"/>
      <c r="F18" s="312"/>
      <c r="G18" s="312"/>
      <c r="H18" s="312"/>
      <c r="I18" s="312"/>
      <c r="J18" s="312">
        <v>0</v>
      </c>
      <c r="K18" s="130">
        <v>0</v>
      </c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>
        <v>0</v>
      </c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</row>
    <row r="19" spans="2:60" x14ac:dyDescent="0.2">
      <c r="B19" s="160"/>
      <c r="C19" s="165"/>
      <c r="D19" s="238" t="s">
        <v>147</v>
      </c>
      <c r="E19" s="314"/>
      <c r="F19" s="312"/>
      <c r="G19" s="312"/>
      <c r="H19" s="312"/>
      <c r="I19" s="312"/>
      <c r="J19" s="312">
        <v>0</v>
      </c>
      <c r="K19" s="130">
        <v>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>
        <v>0</v>
      </c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</row>
    <row r="20" spans="2:60" x14ac:dyDescent="0.2">
      <c r="B20" s="160"/>
      <c r="C20" s="165"/>
      <c r="D20" s="238" t="s">
        <v>91</v>
      </c>
      <c r="E20" s="314"/>
      <c r="F20" s="312"/>
      <c r="G20" s="312"/>
      <c r="H20" s="312"/>
      <c r="I20" s="312"/>
      <c r="J20" s="312">
        <v>0</v>
      </c>
      <c r="K20" s="130">
        <v>0</v>
      </c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>
        <v>0</v>
      </c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</row>
    <row r="21" spans="2:60" x14ac:dyDescent="0.2">
      <c r="B21" s="160"/>
      <c r="C21" s="165"/>
      <c r="D21" s="239" t="s">
        <v>87</v>
      </c>
      <c r="E21" s="314">
        <f>SUM(F21:BH21)</f>
        <v>0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  <c r="K21" s="57">
        <v>0</v>
      </c>
      <c r="L21" s="57">
        <f t="shared" ref="F21:AK21" si="6">SUM(L17:L20)</f>
        <v>0</v>
      </c>
      <c r="M21" s="57">
        <f t="shared" si="6"/>
        <v>0</v>
      </c>
      <c r="N21" s="57">
        <f t="shared" si="6"/>
        <v>0</v>
      </c>
      <c r="O21" s="57">
        <f t="shared" si="6"/>
        <v>0</v>
      </c>
      <c r="P21" s="57">
        <f t="shared" si="6"/>
        <v>0</v>
      </c>
      <c r="Q21" s="57">
        <f t="shared" si="6"/>
        <v>0</v>
      </c>
      <c r="R21" s="57">
        <f t="shared" si="6"/>
        <v>0</v>
      </c>
      <c r="S21" s="57">
        <f t="shared" si="6"/>
        <v>0</v>
      </c>
      <c r="T21" s="57">
        <f t="shared" si="6"/>
        <v>0</v>
      </c>
      <c r="U21" s="57">
        <f t="shared" si="6"/>
        <v>0</v>
      </c>
      <c r="V21" s="57">
        <f t="shared" si="6"/>
        <v>0</v>
      </c>
      <c r="W21" s="57">
        <f t="shared" si="6"/>
        <v>0</v>
      </c>
      <c r="X21" s="57">
        <f t="shared" si="6"/>
        <v>0</v>
      </c>
      <c r="Y21" s="57">
        <f t="shared" si="6"/>
        <v>0</v>
      </c>
      <c r="Z21" s="57">
        <f t="shared" si="6"/>
        <v>0</v>
      </c>
      <c r="AA21" s="57">
        <f t="shared" si="6"/>
        <v>0</v>
      </c>
      <c r="AB21" s="57">
        <f t="shared" si="6"/>
        <v>0</v>
      </c>
      <c r="AC21" s="57">
        <f t="shared" si="6"/>
        <v>0</v>
      </c>
      <c r="AD21" s="57">
        <f t="shared" si="6"/>
        <v>0</v>
      </c>
      <c r="AE21" s="57">
        <f t="shared" si="6"/>
        <v>0</v>
      </c>
      <c r="AF21" s="57">
        <f t="shared" si="6"/>
        <v>0</v>
      </c>
      <c r="AG21" s="57">
        <f t="shared" si="6"/>
        <v>0</v>
      </c>
      <c r="AH21" s="57">
        <f t="shared" si="6"/>
        <v>0</v>
      </c>
      <c r="AI21" s="57">
        <f t="shared" si="6"/>
        <v>0</v>
      </c>
      <c r="AJ21" s="57">
        <f t="shared" si="6"/>
        <v>0</v>
      </c>
      <c r="AK21" s="57">
        <f t="shared" si="6"/>
        <v>0</v>
      </c>
      <c r="AL21" s="57">
        <f t="shared" ref="AL21:BH21" si="7">SUM(AL17:AL20)</f>
        <v>0</v>
      </c>
      <c r="AM21" s="57">
        <f t="shared" si="7"/>
        <v>0</v>
      </c>
      <c r="AN21" s="57">
        <f t="shared" si="7"/>
        <v>0</v>
      </c>
      <c r="AO21" s="57">
        <f t="shared" si="7"/>
        <v>0</v>
      </c>
      <c r="AP21" s="57">
        <f t="shared" si="7"/>
        <v>0</v>
      </c>
      <c r="AQ21" s="57">
        <f t="shared" si="7"/>
        <v>0</v>
      </c>
      <c r="AR21" s="57">
        <f t="shared" si="7"/>
        <v>0</v>
      </c>
      <c r="AS21" s="57">
        <f t="shared" si="7"/>
        <v>0</v>
      </c>
      <c r="AT21" s="57">
        <f t="shared" si="7"/>
        <v>0</v>
      </c>
      <c r="AU21" s="57">
        <f t="shared" si="7"/>
        <v>0</v>
      </c>
      <c r="AV21" s="57">
        <f t="shared" si="7"/>
        <v>0</v>
      </c>
      <c r="AW21" s="57">
        <f t="shared" si="7"/>
        <v>0</v>
      </c>
      <c r="AX21" s="57">
        <f t="shared" si="7"/>
        <v>0</v>
      </c>
      <c r="AY21" s="57">
        <f t="shared" si="7"/>
        <v>0</v>
      </c>
      <c r="AZ21" s="57">
        <f t="shared" si="7"/>
        <v>0</v>
      </c>
      <c r="BA21" s="57">
        <f t="shared" si="7"/>
        <v>0</v>
      </c>
      <c r="BB21" s="57">
        <f t="shared" si="7"/>
        <v>0</v>
      </c>
      <c r="BC21" s="57">
        <f t="shared" si="7"/>
        <v>0</v>
      </c>
      <c r="BD21" s="57">
        <f t="shared" si="7"/>
        <v>0</v>
      </c>
      <c r="BE21" s="57">
        <f t="shared" si="7"/>
        <v>0</v>
      </c>
      <c r="BF21" s="57">
        <f t="shared" si="7"/>
        <v>0</v>
      </c>
      <c r="BG21" s="57">
        <f t="shared" si="7"/>
        <v>0</v>
      </c>
      <c r="BH21" s="57">
        <f t="shared" si="7"/>
        <v>0</v>
      </c>
    </row>
    <row r="22" spans="2:60" x14ac:dyDescent="0.2">
      <c r="B22" s="160"/>
      <c r="C22" s="165"/>
      <c r="D22" s="239" t="s">
        <v>112</v>
      </c>
      <c r="E22" s="314">
        <f>E15+E21</f>
        <v>107818573.84000002</v>
      </c>
      <c r="F22" s="314">
        <v>103065175.86</v>
      </c>
      <c r="G22" s="314">
        <v>3134247.6699999995</v>
      </c>
      <c r="H22" s="314">
        <v>369061.76</v>
      </c>
      <c r="I22" s="314">
        <v>329404.58999999997</v>
      </c>
      <c r="J22" s="314">
        <v>320633.96999999997</v>
      </c>
      <c r="K22" s="58">
        <v>600049.99000000954</v>
      </c>
      <c r="L22" s="58">
        <f t="shared" ref="F22:BH22" si="8">L15+L21</f>
        <v>0</v>
      </c>
      <c r="M22" s="58">
        <f t="shared" si="8"/>
        <v>0</v>
      </c>
      <c r="N22" s="58">
        <f t="shared" si="8"/>
        <v>0</v>
      </c>
      <c r="O22" s="58">
        <f t="shared" si="8"/>
        <v>0</v>
      </c>
      <c r="P22" s="58">
        <f t="shared" si="8"/>
        <v>0</v>
      </c>
      <c r="Q22" s="58">
        <f t="shared" si="8"/>
        <v>0</v>
      </c>
      <c r="R22" s="58">
        <f t="shared" si="8"/>
        <v>0</v>
      </c>
      <c r="S22" s="58">
        <f t="shared" si="8"/>
        <v>0</v>
      </c>
      <c r="T22" s="58">
        <f t="shared" si="8"/>
        <v>0</v>
      </c>
      <c r="U22" s="58">
        <f t="shared" si="8"/>
        <v>0</v>
      </c>
      <c r="V22" s="58">
        <f t="shared" si="8"/>
        <v>0</v>
      </c>
      <c r="W22" s="58">
        <f t="shared" si="8"/>
        <v>0</v>
      </c>
      <c r="X22" s="58">
        <f t="shared" si="8"/>
        <v>0</v>
      </c>
      <c r="Y22" s="58">
        <f t="shared" si="8"/>
        <v>0</v>
      </c>
      <c r="Z22" s="58">
        <f t="shared" si="8"/>
        <v>0</v>
      </c>
      <c r="AA22" s="58">
        <f t="shared" si="8"/>
        <v>0</v>
      </c>
      <c r="AB22" s="58">
        <f t="shared" si="8"/>
        <v>0</v>
      </c>
      <c r="AC22" s="58">
        <f t="shared" si="8"/>
        <v>0</v>
      </c>
      <c r="AD22" s="58">
        <f t="shared" si="8"/>
        <v>0</v>
      </c>
      <c r="AE22" s="58">
        <f t="shared" si="8"/>
        <v>0</v>
      </c>
      <c r="AF22" s="58">
        <f t="shared" si="8"/>
        <v>0</v>
      </c>
      <c r="AG22" s="58">
        <f t="shared" si="8"/>
        <v>0</v>
      </c>
      <c r="AH22" s="58">
        <f t="shared" si="8"/>
        <v>0</v>
      </c>
      <c r="AI22" s="58">
        <f t="shared" si="8"/>
        <v>0</v>
      </c>
      <c r="AJ22" s="58">
        <f t="shared" si="8"/>
        <v>0</v>
      </c>
      <c r="AK22" s="58">
        <f t="shared" si="8"/>
        <v>0</v>
      </c>
      <c r="AL22" s="58">
        <f t="shared" si="8"/>
        <v>0</v>
      </c>
      <c r="AM22" s="58">
        <f t="shared" si="8"/>
        <v>0</v>
      </c>
      <c r="AN22" s="58">
        <f t="shared" si="8"/>
        <v>0</v>
      </c>
      <c r="AO22" s="58">
        <f t="shared" si="8"/>
        <v>0</v>
      </c>
      <c r="AP22" s="58">
        <f t="shared" si="8"/>
        <v>0</v>
      </c>
      <c r="AQ22" s="58">
        <f t="shared" si="8"/>
        <v>0</v>
      </c>
      <c r="AR22" s="58">
        <f t="shared" si="8"/>
        <v>0</v>
      </c>
      <c r="AS22" s="58">
        <f t="shared" si="8"/>
        <v>0</v>
      </c>
      <c r="AT22" s="58">
        <f t="shared" si="8"/>
        <v>0</v>
      </c>
      <c r="AU22" s="58">
        <f t="shared" si="8"/>
        <v>0</v>
      </c>
      <c r="AV22" s="58">
        <f t="shared" si="8"/>
        <v>0</v>
      </c>
      <c r="AW22" s="58">
        <f t="shared" si="8"/>
        <v>0</v>
      </c>
      <c r="AX22" s="58">
        <f t="shared" si="8"/>
        <v>0</v>
      </c>
      <c r="AY22" s="58">
        <f t="shared" si="8"/>
        <v>0</v>
      </c>
      <c r="AZ22" s="58">
        <f t="shared" si="8"/>
        <v>0</v>
      </c>
      <c r="BA22" s="58">
        <f t="shared" si="8"/>
        <v>0</v>
      </c>
      <c r="BB22" s="58">
        <f t="shared" si="8"/>
        <v>0</v>
      </c>
      <c r="BC22" s="58">
        <f t="shared" si="8"/>
        <v>0</v>
      </c>
      <c r="BD22" s="58">
        <f t="shared" si="8"/>
        <v>0</v>
      </c>
      <c r="BE22" s="58">
        <f t="shared" si="8"/>
        <v>0</v>
      </c>
      <c r="BF22" s="58">
        <f t="shared" si="8"/>
        <v>0</v>
      </c>
      <c r="BG22" s="58">
        <f t="shared" si="8"/>
        <v>0</v>
      </c>
      <c r="BH22" s="58">
        <f t="shared" si="8"/>
        <v>0</v>
      </c>
    </row>
    <row r="23" spans="2:60" x14ac:dyDescent="0.2">
      <c r="B23" s="160"/>
      <c r="C23" s="247" t="s">
        <v>247</v>
      </c>
      <c r="D23" s="248"/>
      <c r="E23" s="314">
        <f t="shared" si="3"/>
        <v>0</v>
      </c>
      <c r="F23" s="315"/>
      <c r="G23" s="315"/>
      <c r="H23" s="315"/>
      <c r="I23" s="315"/>
      <c r="J23" s="315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</row>
    <row r="24" spans="2:60" x14ac:dyDescent="0.2">
      <c r="B24" s="160"/>
      <c r="C24" s="165"/>
      <c r="D24" s="240" t="s">
        <v>137</v>
      </c>
      <c r="E24" s="314">
        <f t="shared" si="3"/>
        <v>90535310.579999998</v>
      </c>
      <c r="F24" s="312">
        <v>5538444.9000000013</v>
      </c>
      <c r="G24" s="312">
        <v>18931797.359999999</v>
      </c>
      <c r="H24" s="312">
        <v>16075504.67</v>
      </c>
      <c r="I24" s="312">
        <v>16375913.249999998</v>
      </c>
      <c r="J24" s="312">
        <v>16993603.150000002</v>
      </c>
      <c r="K24" s="312">
        <v>16620047.25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</row>
    <row r="25" spans="2:60" x14ac:dyDescent="0.2">
      <c r="B25" s="160"/>
      <c r="C25" s="165"/>
      <c r="D25" s="240" t="s">
        <v>138</v>
      </c>
      <c r="E25" s="314">
        <f t="shared" si="3"/>
        <v>-37174910.280000001</v>
      </c>
      <c r="F25" s="312">
        <v>-5265543.8699999992</v>
      </c>
      <c r="G25" s="312">
        <v>-7642530.1899999995</v>
      </c>
      <c r="H25" s="312">
        <v>-6531160.4199999999</v>
      </c>
      <c r="I25" s="312">
        <v>-6998329.3000000007</v>
      </c>
      <c r="J25" s="312">
        <v>-5305480.9799999995</v>
      </c>
      <c r="K25" s="312">
        <v>-5431865.5199999996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</row>
    <row r="26" spans="2:60" x14ac:dyDescent="0.2">
      <c r="B26" s="160"/>
      <c r="C26" s="165"/>
      <c r="D26" s="240" t="s">
        <v>139</v>
      </c>
      <c r="E26" s="314">
        <f t="shared" si="3"/>
        <v>-5458996.4199999999</v>
      </c>
      <c r="F26" s="312">
        <v>-68950.490000000005</v>
      </c>
      <c r="G26" s="312">
        <v>-1823378.0099999998</v>
      </c>
      <c r="H26" s="312">
        <v>-1114618.4099999997</v>
      </c>
      <c r="I26" s="312">
        <v>-1120782.06</v>
      </c>
      <c r="J26" s="312">
        <v>1987260.9900000002</v>
      </c>
      <c r="K26" s="312">
        <v>-3318528.4400000004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</row>
    <row r="27" spans="2:60" x14ac:dyDescent="0.2">
      <c r="B27" s="160"/>
      <c r="C27" s="165"/>
      <c r="D27" s="240" t="s">
        <v>206</v>
      </c>
      <c r="E27" s="314">
        <f t="shared" si="3"/>
        <v>-54551075</v>
      </c>
      <c r="F27" s="312">
        <v>0</v>
      </c>
      <c r="G27" s="312">
        <v>-10910215</v>
      </c>
      <c r="H27" s="312">
        <v>-10910215</v>
      </c>
      <c r="I27" s="312">
        <v>-10910215</v>
      </c>
      <c r="J27" s="312">
        <v>-10910215</v>
      </c>
      <c r="K27" s="312">
        <v>-10910215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</row>
    <row r="28" spans="2:60" x14ac:dyDescent="0.2">
      <c r="B28" s="160"/>
      <c r="C28" s="165"/>
      <c r="D28" s="239" t="s">
        <v>207</v>
      </c>
      <c r="E28" s="314">
        <f t="shared" si="3"/>
        <v>-6649671.1199999992</v>
      </c>
      <c r="F28" s="313">
        <v>203950.54000000213</v>
      </c>
      <c r="G28" s="313">
        <v>-1444325.8399999999</v>
      </c>
      <c r="H28" s="313">
        <v>-2480489.16</v>
      </c>
      <c r="I28" s="313">
        <v>-2653413.1100000031</v>
      </c>
      <c r="J28" s="313">
        <v>2765168.160000002</v>
      </c>
      <c r="K28" s="313">
        <v>-3040561.71</v>
      </c>
      <c r="L28" s="57">
        <f t="shared" ref="G28:BH28" si="9">SUM(L23:L27)</f>
        <v>0</v>
      </c>
      <c r="M28" s="57">
        <f t="shared" si="9"/>
        <v>0</v>
      </c>
      <c r="N28" s="57">
        <f t="shared" si="9"/>
        <v>0</v>
      </c>
      <c r="O28" s="57">
        <f t="shared" si="9"/>
        <v>0</v>
      </c>
      <c r="P28" s="57">
        <f t="shared" si="9"/>
        <v>0</v>
      </c>
      <c r="Q28" s="57">
        <f t="shared" si="9"/>
        <v>0</v>
      </c>
      <c r="R28" s="57">
        <f t="shared" si="9"/>
        <v>0</v>
      </c>
      <c r="S28" s="57">
        <f t="shared" si="9"/>
        <v>0</v>
      </c>
      <c r="T28" s="57">
        <f t="shared" si="9"/>
        <v>0</v>
      </c>
      <c r="U28" s="57">
        <f t="shared" si="9"/>
        <v>0</v>
      </c>
      <c r="V28" s="57">
        <f t="shared" si="9"/>
        <v>0</v>
      </c>
      <c r="W28" s="57">
        <f t="shared" si="9"/>
        <v>0</v>
      </c>
      <c r="X28" s="57">
        <f t="shared" si="9"/>
        <v>0</v>
      </c>
      <c r="Y28" s="57">
        <f t="shared" si="9"/>
        <v>0</v>
      </c>
      <c r="Z28" s="57">
        <f t="shared" si="9"/>
        <v>0</v>
      </c>
      <c r="AA28" s="57">
        <f t="shared" si="9"/>
        <v>0</v>
      </c>
      <c r="AB28" s="57">
        <f t="shared" si="9"/>
        <v>0</v>
      </c>
      <c r="AC28" s="57">
        <f t="shared" si="9"/>
        <v>0</v>
      </c>
      <c r="AD28" s="57">
        <f t="shared" si="9"/>
        <v>0</v>
      </c>
      <c r="AE28" s="57">
        <f t="shared" si="9"/>
        <v>0</v>
      </c>
      <c r="AF28" s="57">
        <f t="shared" si="9"/>
        <v>0</v>
      </c>
      <c r="AG28" s="57">
        <f t="shared" si="9"/>
        <v>0</v>
      </c>
      <c r="AH28" s="57">
        <f t="shared" si="9"/>
        <v>0</v>
      </c>
      <c r="AI28" s="57">
        <f t="shared" si="9"/>
        <v>0</v>
      </c>
      <c r="AJ28" s="57">
        <f t="shared" si="9"/>
        <v>0</v>
      </c>
      <c r="AK28" s="57">
        <f t="shared" si="9"/>
        <v>0</v>
      </c>
      <c r="AL28" s="57">
        <f t="shared" si="9"/>
        <v>0</v>
      </c>
      <c r="AM28" s="57">
        <f t="shared" si="9"/>
        <v>0</v>
      </c>
      <c r="AN28" s="57">
        <f t="shared" si="9"/>
        <v>0</v>
      </c>
      <c r="AO28" s="57">
        <f t="shared" si="9"/>
        <v>0</v>
      </c>
      <c r="AP28" s="57">
        <f t="shared" si="9"/>
        <v>0</v>
      </c>
      <c r="AQ28" s="57">
        <f t="shared" si="9"/>
        <v>0</v>
      </c>
      <c r="AR28" s="57">
        <f t="shared" si="9"/>
        <v>0</v>
      </c>
      <c r="AS28" s="57">
        <f t="shared" si="9"/>
        <v>0</v>
      </c>
      <c r="AT28" s="57">
        <f t="shared" si="9"/>
        <v>0</v>
      </c>
      <c r="AU28" s="57">
        <f t="shared" si="9"/>
        <v>0</v>
      </c>
      <c r="AV28" s="57">
        <f t="shared" si="9"/>
        <v>0</v>
      </c>
      <c r="AW28" s="57">
        <f t="shared" si="9"/>
        <v>0</v>
      </c>
      <c r="AX28" s="57">
        <f t="shared" si="9"/>
        <v>0</v>
      </c>
      <c r="AY28" s="57">
        <f t="shared" si="9"/>
        <v>0</v>
      </c>
      <c r="AZ28" s="57">
        <f t="shared" si="9"/>
        <v>0</v>
      </c>
      <c r="BA28" s="57">
        <f t="shared" si="9"/>
        <v>0</v>
      </c>
      <c r="BB28" s="57">
        <f t="shared" si="9"/>
        <v>0</v>
      </c>
      <c r="BC28" s="57">
        <f t="shared" si="9"/>
        <v>0</v>
      </c>
      <c r="BD28" s="57">
        <f t="shared" si="9"/>
        <v>0</v>
      </c>
      <c r="BE28" s="57">
        <f t="shared" si="9"/>
        <v>0</v>
      </c>
      <c r="BF28" s="57">
        <f t="shared" si="9"/>
        <v>0</v>
      </c>
      <c r="BG28" s="57">
        <f t="shared" si="9"/>
        <v>0</v>
      </c>
      <c r="BH28" s="57">
        <f t="shared" si="9"/>
        <v>0</v>
      </c>
    </row>
    <row r="29" spans="2:60" ht="36" customHeight="1" x14ac:dyDescent="0.2">
      <c r="B29" s="52"/>
      <c r="C29" s="51"/>
      <c r="D29" s="76" t="s">
        <v>248</v>
      </c>
      <c r="E29" s="314">
        <f>K29</f>
        <v>114468244.96000001</v>
      </c>
      <c r="F29" s="313">
        <v>102861225.31999999</v>
      </c>
      <c r="G29" s="313">
        <v>107439798.83</v>
      </c>
      <c r="H29" s="313">
        <v>110289349.75</v>
      </c>
      <c r="I29" s="313">
        <v>113272167.45</v>
      </c>
      <c r="J29" s="313">
        <v>110827633.26000001</v>
      </c>
      <c r="K29" s="313">
        <v>114468244.96000001</v>
      </c>
      <c r="L29" s="57">
        <f t="shared" ref="L29:BH29" si="10">L15+L21-L28</f>
        <v>0</v>
      </c>
      <c r="M29" s="57">
        <f t="shared" si="10"/>
        <v>0</v>
      </c>
      <c r="N29" s="57">
        <f t="shared" si="10"/>
        <v>0</v>
      </c>
      <c r="O29" s="57">
        <f t="shared" si="10"/>
        <v>0</v>
      </c>
      <c r="P29" s="57">
        <f t="shared" si="10"/>
        <v>0</v>
      </c>
      <c r="Q29" s="57">
        <f t="shared" si="10"/>
        <v>0</v>
      </c>
      <c r="R29" s="57">
        <f t="shared" si="10"/>
        <v>0</v>
      </c>
      <c r="S29" s="57">
        <f t="shared" si="10"/>
        <v>0</v>
      </c>
      <c r="T29" s="57">
        <f t="shared" si="10"/>
        <v>0</v>
      </c>
      <c r="U29" s="57">
        <f t="shared" si="10"/>
        <v>0</v>
      </c>
      <c r="V29" s="57">
        <f t="shared" si="10"/>
        <v>0</v>
      </c>
      <c r="W29" s="57">
        <f t="shared" si="10"/>
        <v>0</v>
      </c>
      <c r="X29" s="57">
        <f t="shared" si="10"/>
        <v>0</v>
      </c>
      <c r="Y29" s="57">
        <f t="shared" si="10"/>
        <v>0</v>
      </c>
      <c r="Z29" s="57">
        <f t="shared" si="10"/>
        <v>0</v>
      </c>
      <c r="AA29" s="57">
        <f t="shared" si="10"/>
        <v>0</v>
      </c>
      <c r="AB29" s="57">
        <f t="shared" si="10"/>
        <v>0</v>
      </c>
      <c r="AC29" s="57">
        <f t="shared" si="10"/>
        <v>0</v>
      </c>
      <c r="AD29" s="57">
        <f t="shared" si="10"/>
        <v>0</v>
      </c>
      <c r="AE29" s="57">
        <f t="shared" si="10"/>
        <v>0</v>
      </c>
      <c r="AF29" s="57">
        <f t="shared" si="10"/>
        <v>0</v>
      </c>
      <c r="AG29" s="57">
        <f t="shared" si="10"/>
        <v>0</v>
      </c>
      <c r="AH29" s="57">
        <f t="shared" si="10"/>
        <v>0</v>
      </c>
      <c r="AI29" s="57">
        <f t="shared" si="10"/>
        <v>0</v>
      </c>
      <c r="AJ29" s="57">
        <f t="shared" si="10"/>
        <v>0</v>
      </c>
      <c r="AK29" s="57">
        <f t="shared" si="10"/>
        <v>0</v>
      </c>
      <c r="AL29" s="57">
        <f t="shared" si="10"/>
        <v>0</v>
      </c>
      <c r="AM29" s="57">
        <f t="shared" si="10"/>
        <v>0</v>
      </c>
      <c r="AN29" s="57">
        <f t="shared" si="10"/>
        <v>0</v>
      </c>
      <c r="AO29" s="57">
        <f t="shared" si="10"/>
        <v>0</v>
      </c>
      <c r="AP29" s="57">
        <f t="shared" si="10"/>
        <v>0</v>
      </c>
      <c r="AQ29" s="57">
        <f t="shared" si="10"/>
        <v>0</v>
      </c>
      <c r="AR29" s="57">
        <f t="shared" si="10"/>
        <v>0</v>
      </c>
      <c r="AS29" s="57">
        <f t="shared" si="10"/>
        <v>0</v>
      </c>
      <c r="AT29" s="57">
        <f t="shared" si="10"/>
        <v>0</v>
      </c>
      <c r="AU29" s="57">
        <f t="shared" si="10"/>
        <v>0</v>
      </c>
      <c r="AV29" s="57">
        <f t="shared" si="10"/>
        <v>0</v>
      </c>
      <c r="AW29" s="57">
        <f t="shared" si="10"/>
        <v>0</v>
      </c>
      <c r="AX29" s="57">
        <f t="shared" si="10"/>
        <v>0</v>
      </c>
      <c r="AY29" s="57">
        <f t="shared" si="10"/>
        <v>0</v>
      </c>
      <c r="AZ29" s="57">
        <f t="shared" si="10"/>
        <v>0</v>
      </c>
      <c r="BA29" s="57">
        <f t="shared" si="10"/>
        <v>0</v>
      </c>
      <c r="BB29" s="57">
        <f t="shared" si="10"/>
        <v>0</v>
      </c>
      <c r="BC29" s="57">
        <f t="shared" si="10"/>
        <v>0</v>
      </c>
      <c r="BD29" s="57">
        <f t="shared" si="10"/>
        <v>0</v>
      </c>
      <c r="BE29" s="57">
        <f t="shared" si="10"/>
        <v>0</v>
      </c>
      <c r="BF29" s="57">
        <f t="shared" si="10"/>
        <v>0</v>
      </c>
      <c r="BG29" s="57">
        <f t="shared" si="10"/>
        <v>0</v>
      </c>
      <c r="BH29" s="57">
        <f t="shared" si="10"/>
        <v>0</v>
      </c>
    </row>
    <row r="30" spans="2:60" ht="29.25" customHeight="1" x14ac:dyDescent="0.2"/>
    <row r="31" spans="2:60" ht="15.75" x14ac:dyDescent="0.25">
      <c r="B31" s="34" t="s">
        <v>268</v>
      </c>
      <c r="C31" s="22"/>
      <c r="F31" s="316"/>
    </row>
    <row r="32" spans="2:60" x14ac:dyDescent="0.2">
      <c r="B32" s="24"/>
      <c r="C32" s="27"/>
    </row>
    <row r="33" spans="2:3" x14ac:dyDescent="0.2">
      <c r="B33" s="118" t="s">
        <v>161</v>
      </c>
      <c r="C33" s="166">
        <v>41997</v>
      </c>
    </row>
    <row r="34" spans="2:3" x14ac:dyDescent="0.2">
      <c r="B34" s="118" t="s">
        <v>208</v>
      </c>
      <c r="C34" s="123"/>
    </row>
  </sheetData>
  <mergeCells count="1">
    <mergeCell ref="F7:BH7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E34"/>
  <sheetViews>
    <sheetView workbookViewId="0"/>
  </sheetViews>
  <sheetFormatPr defaultRowHeight="12.75" x14ac:dyDescent="0.2"/>
  <cols>
    <col min="1" max="1" width="12.140625" style="39" customWidth="1"/>
    <col min="2" max="2" width="21" style="39" customWidth="1"/>
    <col min="3" max="5" width="42.28515625" style="39" customWidth="1"/>
    <col min="6" max="6" width="9.42578125" style="39" customWidth="1"/>
    <col min="7" max="7" width="25.140625" style="39" customWidth="1"/>
    <col min="8" max="16384" width="9.140625" style="39"/>
  </cols>
  <sheetData>
    <row r="1" spans="2:5" ht="20.25" x14ac:dyDescent="0.3">
      <c r="B1" s="352" t="s">
        <v>242</v>
      </c>
      <c r="C1" s="352"/>
      <c r="D1" s="21"/>
      <c r="E1" s="21"/>
    </row>
    <row r="2" spans="2:5" ht="20.25" x14ac:dyDescent="0.3">
      <c r="B2" s="68" t="str">
        <f>Tradingname</f>
        <v>DBP Development Group Pty Ltd</v>
      </c>
      <c r="C2" s="69"/>
      <c r="D2" s="40"/>
      <c r="E2" s="40"/>
    </row>
    <row r="3" spans="2:5" ht="15.75" customHeight="1" x14ac:dyDescent="0.45">
      <c r="B3" s="70" t="s">
        <v>287</v>
      </c>
      <c r="C3" s="71" t="str">
        <f>TEXT(Yearstart,"dd/mm/yyyy")&amp;" to "&amp;TEXT(Yearending,"dd/mm/yyyy")</f>
        <v>01/01/2019 to 31/12/2019</v>
      </c>
      <c r="E3" s="59"/>
    </row>
    <row r="4" spans="2:5" ht="20.25" x14ac:dyDescent="0.3">
      <c r="B4" s="20"/>
    </row>
    <row r="5" spans="2:5" ht="15.75" x14ac:dyDescent="0.25">
      <c r="B5" s="43" t="s">
        <v>272</v>
      </c>
      <c r="C5" s="41"/>
      <c r="D5" s="41"/>
      <c r="E5" s="41"/>
    </row>
    <row r="6" spans="2:5" ht="15.75" x14ac:dyDescent="0.25">
      <c r="B6" s="43"/>
      <c r="C6" s="41"/>
      <c r="D6" s="41"/>
      <c r="E6" s="41"/>
    </row>
    <row r="7" spans="2:5" ht="25.5" x14ac:dyDescent="0.2">
      <c r="B7" s="136" t="s">
        <v>269</v>
      </c>
      <c r="C7" s="136" t="s">
        <v>214</v>
      </c>
      <c r="D7" s="136" t="s">
        <v>215</v>
      </c>
      <c r="E7" s="136" t="s">
        <v>253</v>
      </c>
    </row>
    <row r="8" spans="2:5" x14ac:dyDescent="0.2">
      <c r="B8" s="246"/>
      <c r="C8" s="246"/>
      <c r="D8" s="246"/>
      <c r="E8" s="246"/>
    </row>
    <row r="9" spans="2:5" x14ac:dyDescent="0.2">
      <c r="B9" s="246"/>
      <c r="C9" s="246"/>
      <c r="D9" s="246"/>
      <c r="E9" s="246"/>
    </row>
    <row r="10" spans="2:5" x14ac:dyDescent="0.2">
      <c r="B10" s="246"/>
      <c r="C10" s="246"/>
      <c r="D10" s="246"/>
      <c r="E10" s="246"/>
    </row>
    <row r="11" spans="2:5" x14ac:dyDescent="0.2">
      <c r="B11" s="246"/>
      <c r="C11" s="246"/>
      <c r="D11" s="246"/>
      <c r="E11" s="246"/>
    </row>
    <row r="12" spans="2:5" x14ac:dyDescent="0.2">
      <c r="B12" s="246"/>
      <c r="C12" s="246"/>
      <c r="D12" s="246"/>
      <c r="E12" s="246"/>
    </row>
    <row r="13" spans="2:5" x14ac:dyDescent="0.2">
      <c r="B13" s="246"/>
      <c r="C13" s="246"/>
      <c r="D13" s="246"/>
      <c r="E13" s="246"/>
    </row>
    <row r="14" spans="2:5" x14ac:dyDescent="0.2">
      <c r="B14" s="246"/>
      <c r="C14" s="246"/>
      <c r="D14" s="246"/>
      <c r="E14" s="246"/>
    </row>
    <row r="15" spans="2:5" x14ac:dyDescent="0.2">
      <c r="B15" s="246"/>
      <c r="C15" s="246"/>
      <c r="D15" s="246"/>
      <c r="E15" s="246"/>
    </row>
    <row r="16" spans="2:5" x14ac:dyDescent="0.2">
      <c r="B16" s="246"/>
      <c r="C16" s="246"/>
      <c r="D16" s="246"/>
      <c r="E16" s="246"/>
    </row>
    <row r="17" spans="2:5" x14ac:dyDescent="0.2">
      <c r="B17" s="246"/>
      <c r="C17" s="246"/>
      <c r="D17" s="246"/>
      <c r="E17" s="246"/>
    </row>
    <row r="18" spans="2:5" x14ac:dyDescent="0.2">
      <c r="B18" s="246"/>
      <c r="C18" s="246"/>
      <c r="D18" s="246"/>
      <c r="E18" s="246"/>
    </row>
    <row r="19" spans="2:5" x14ac:dyDescent="0.2">
      <c r="B19" s="246"/>
      <c r="C19" s="246"/>
      <c r="D19" s="246"/>
      <c r="E19" s="246"/>
    </row>
    <row r="20" spans="2:5" x14ac:dyDescent="0.2">
      <c r="B20" s="246"/>
      <c r="C20" s="246"/>
      <c r="D20" s="246"/>
      <c r="E20" s="246"/>
    </row>
    <row r="21" spans="2:5" x14ac:dyDescent="0.2">
      <c r="B21" s="246"/>
      <c r="C21" s="246"/>
      <c r="D21" s="246"/>
      <c r="E21" s="246"/>
    </row>
    <row r="22" spans="2:5" x14ac:dyDescent="0.2">
      <c r="B22" s="246"/>
      <c r="C22" s="246"/>
      <c r="D22" s="246"/>
      <c r="E22" s="246"/>
    </row>
    <row r="23" spans="2:5" x14ac:dyDescent="0.2">
      <c r="B23" s="246"/>
      <c r="C23" s="246"/>
      <c r="D23" s="246"/>
      <c r="E23" s="246"/>
    </row>
    <row r="24" spans="2:5" x14ac:dyDescent="0.2">
      <c r="B24" s="246"/>
      <c r="C24" s="246"/>
      <c r="D24" s="246"/>
      <c r="E24" s="246"/>
    </row>
    <row r="25" spans="2:5" x14ac:dyDescent="0.2">
      <c r="B25" s="246"/>
      <c r="C25" s="246"/>
      <c r="D25" s="246"/>
      <c r="E25" s="246"/>
    </row>
    <row r="26" spans="2:5" x14ac:dyDescent="0.2">
      <c r="B26" s="246"/>
      <c r="C26" s="246"/>
      <c r="D26" s="246"/>
      <c r="E26" s="246"/>
    </row>
    <row r="27" spans="2:5" x14ac:dyDescent="0.2">
      <c r="B27" s="246"/>
      <c r="C27" s="246"/>
      <c r="D27" s="246"/>
      <c r="E27" s="246"/>
    </row>
    <row r="28" spans="2:5" x14ac:dyDescent="0.2">
      <c r="B28" s="246"/>
      <c r="C28" s="246"/>
      <c r="D28" s="246"/>
      <c r="E28" s="246"/>
    </row>
    <row r="29" spans="2:5" x14ac:dyDescent="0.2">
      <c r="B29" s="246"/>
      <c r="C29" s="246"/>
      <c r="D29" s="246"/>
      <c r="E29" s="246"/>
    </row>
    <row r="30" spans="2:5" x14ac:dyDescent="0.2">
      <c r="B30" s="246"/>
      <c r="C30" s="246"/>
      <c r="D30" s="246"/>
      <c r="E30" s="246"/>
    </row>
    <row r="31" spans="2:5" x14ac:dyDescent="0.2">
      <c r="B31" s="246"/>
      <c r="C31" s="246"/>
      <c r="D31" s="246"/>
      <c r="E31" s="246"/>
    </row>
    <row r="32" spans="2:5" x14ac:dyDescent="0.2">
      <c r="B32" s="246"/>
      <c r="C32" s="246"/>
      <c r="D32" s="246"/>
      <c r="E32" s="246"/>
    </row>
    <row r="33" spans="2:5" x14ac:dyDescent="0.2">
      <c r="B33" s="246"/>
      <c r="C33" s="246"/>
      <c r="D33" s="246"/>
      <c r="E33" s="246"/>
    </row>
    <row r="34" spans="2:5" x14ac:dyDescent="0.2">
      <c r="B34" s="246"/>
      <c r="C34" s="246"/>
      <c r="D34" s="246"/>
      <c r="E34" s="246"/>
    </row>
  </sheetData>
  <mergeCells count="1">
    <mergeCell ref="B1:C1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B1:BH111"/>
  <sheetViews>
    <sheetView workbookViewId="0"/>
  </sheetViews>
  <sheetFormatPr defaultRowHeight="12.75" x14ac:dyDescent="0.2"/>
  <cols>
    <col min="1" max="1" width="11.7109375" style="22" customWidth="1"/>
    <col min="2" max="2" width="54.28515625" style="22" bestFit="1" customWidth="1"/>
    <col min="3" max="3" width="14.28515625" style="22" customWidth="1"/>
    <col min="4" max="4" width="9.85546875" style="22" customWidth="1"/>
    <col min="5" max="16384" width="9.140625" style="22"/>
  </cols>
  <sheetData>
    <row r="1" spans="2:60" ht="20.25" x14ac:dyDescent="0.3">
      <c r="B1" s="353" t="s">
        <v>243</v>
      </c>
      <c r="C1" s="353"/>
      <c r="D1" s="358"/>
    </row>
    <row r="3" spans="2:60" ht="20.25" x14ac:dyDescent="0.3">
      <c r="B3" s="20"/>
    </row>
    <row r="5" spans="2:60" ht="15.75" x14ac:dyDescent="0.2">
      <c r="B5" s="344" t="s">
        <v>245</v>
      </c>
      <c r="C5" s="344"/>
      <c r="D5" s="344"/>
    </row>
    <row r="7" spans="2:60" s="31" customFormat="1" x14ac:dyDescent="0.2">
      <c r="B7" s="167"/>
      <c r="C7" s="167"/>
      <c r="D7" s="388" t="s">
        <v>117</v>
      </c>
      <c r="E7" s="389"/>
      <c r="F7" s="389"/>
      <c r="G7" s="389"/>
      <c r="H7" s="389"/>
      <c r="I7" s="390"/>
      <c r="J7" s="367" t="s">
        <v>118</v>
      </c>
      <c r="K7" s="368"/>
      <c r="L7" s="368"/>
      <c r="M7" s="368"/>
      <c r="N7" s="368"/>
      <c r="O7" s="368"/>
      <c r="P7" s="369"/>
      <c r="Q7" s="359" t="s">
        <v>119</v>
      </c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62" t="s">
        <v>120</v>
      </c>
      <c r="AK7" s="362"/>
      <c r="AL7" s="362"/>
      <c r="AM7" s="362"/>
      <c r="AN7" s="362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62"/>
      <c r="BB7" s="362"/>
      <c r="BC7" s="362"/>
      <c r="BD7" s="362"/>
      <c r="BE7" s="362"/>
      <c r="BF7" s="362"/>
      <c r="BG7" s="362"/>
      <c r="BH7" s="363"/>
    </row>
    <row r="8" spans="2:60" s="29" customFormat="1" ht="26.25" customHeight="1" x14ac:dyDescent="0.2">
      <c r="B8" s="168"/>
      <c r="C8" s="168"/>
      <c r="D8" s="171"/>
      <c r="E8" s="172"/>
      <c r="F8" s="172"/>
      <c r="G8" s="172"/>
      <c r="H8" s="172"/>
      <c r="I8" s="173"/>
      <c r="J8" s="179"/>
      <c r="K8" s="180"/>
      <c r="L8" s="180"/>
      <c r="M8" s="180"/>
      <c r="N8" s="180"/>
      <c r="O8" s="180"/>
      <c r="P8" s="181"/>
      <c r="Q8" s="185"/>
      <c r="R8" s="373" t="s">
        <v>121</v>
      </c>
      <c r="S8" s="374"/>
      <c r="T8" s="374"/>
      <c r="U8" s="374"/>
      <c r="V8" s="374"/>
      <c r="W8" s="375"/>
      <c r="X8" s="370" t="s">
        <v>122</v>
      </c>
      <c r="Y8" s="371"/>
      <c r="Z8" s="371"/>
      <c r="AA8" s="371"/>
      <c r="AB8" s="371"/>
      <c r="AC8" s="372"/>
      <c r="AD8" s="364" t="s">
        <v>123</v>
      </c>
      <c r="AE8" s="365"/>
      <c r="AF8" s="365"/>
      <c r="AG8" s="365"/>
      <c r="AH8" s="365"/>
      <c r="AI8" s="366"/>
      <c r="AJ8" s="189"/>
      <c r="AK8" s="385" t="s">
        <v>124</v>
      </c>
      <c r="AL8" s="386"/>
      <c r="AM8" s="386"/>
      <c r="AN8" s="386"/>
      <c r="AO8" s="386"/>
      <c r="AP8" s="387"/>
      <c r="AQ8" s="382" t="s">
        <v>125</v>
      </c>
      <c r="AR8" s="383"/>
      <c r="AS8" s="383"/>
      <c r="AT8" s="383"/>
      <c r="AU8" s="383"/>
      <c r="AV8" s="384"/>
      <c r="AW8" s="379" t="s">
        <v>126</v>
      </c>
      <c r="AX8" s="380"/>
      <c r="AY8" s="380"/>
      <c r="AZ8" s="380"/>
      <c r="BA8" s="380"/>
      <c r="BB8" s="381"/>
      <c r="BC8" s="376" t="s">
        <v>127</v>
      </c>
      <c r="BD8" s="377"/>
      <c r="BE8" s="377"/>
      <c r="BF8" s="377"/>
      <c r="BG8" s="377"/>
      <c r="BH8" s="378"/>
    </row>
    <row r="9" spans="2:60" s="29" customFormat="1" ht="32.25" customHeight="1" x14ac:dyDescent="0.2">
      <c r="B9" s="168"/>
      <c r="C9" s="168" t="s">
        <v>23</v>
      </c>
      <c r="D9" s="361" t="s">
        <v>128</v>
      </c>
      <c r="E9" s="361"/>
      <c r="F9" s="361"/>
      <c r="G9" s="360" t="s">
        <v>129</v>
      </c>
      <c r="H9" s="360"/>
      <c r="I9" s="360"/>
      <c r="J9" s="243" t="s">
        <v>130</v>
      </c>
      <c r="K9" s="361" t="s">
        <v>108</v>
      </c>
      <c r="L9" s="361"/>
      <c r="M9" s="361"/>
      <c r="N9" s="360" t="s">
        <v>109</v>
      </c>
      <c r="O9" s="360"/>
      <c r="P9" s="360"/>
      <c r="Q9" s="243" t="s">
        <v>131</v>
      </c>
      <c r="R9" s="361" t="s">
        <v>108</v>
      </c>
      <c r="S9" s="361"/>
      <c r="T9" s="361"/>
      <c r="U9" s="360" t="s">
        <v>109</v>
      </c>
      <c r="V9" s="360"/>
      <c r="W9" s="360"/>
      <c r="X9" s="361" t="s">
        <v>108</v>
      </c>
      <c r="Y9" s="361"/>
      <c r="Z9" s="361"/>
      <c r="AA9" s="360" t="s">
        <v>109</v>
      </c>
      <c r="AB9" s="360"/>
      <c r="AC9" s="360"/>
      <c r="AD9" s="361" t="s">
        <v>108</v>
      </c>
      <c r="AE9" s="361"/>
      <c r="AF9" s="361"/>
      <c r="AG9" s="360" t="s">
        <v>109</v>
      </c>
      <c r="AH9" s="360"/>
      <c r="AI9" s="360"/>
      <c r="AJ9" s="243" t="s">
        <v>132</v>
      </c>
      <c r="AK9" s="361" t="s">
        <v>108</v>
      </c>
      <c r="AL9" s="361"/>
      <c r="AM9" s="361"/>
      <c r="AN9" s="360" t="s">
        <v>109</v>
      </c>
      <c r="AO9" s="360"/>
      <c r="AP9" s="360"/>
      <c r="AQ9" s="361" t="s">
        <v>108</v>
      </c>
      <c r="AR9" s="361"/>
      <c r="AS9" s="361"/>
      <c r="AT9" s="360" t="s">
        <v>109</v>
      </c>
      <c r="AU9" s="360"/>
      <c r="AV9" s="360"/>
      <c r="AW9" s="361" t="s">
        <v>108</v>
      </c>
      <c r="AX9" s="361"/>
      <c r="AY9" s="361"/>
      <c r="AZ9" s="360" t="s">
        <v>109</v>
      </c>
      <c r="BA9" s="360"/>
      <c r="BB9" s="360"/>
      <c r="BC9" s="244" t="s">
        <v>108</v>
      </c>
      <c r="BD9" s="244"/>
      <c r="BE9" s="244"/>
      <c r="BF9" s="245" t="s">
        <v>109</v>
      </c>
      <c r="BG9" s="245"/>
      <c r="BH9" s="245"/>
    </row>
    <row r="10" spans="2:60" s="29" customFormat="1" ht="32.25" customHeight="1" x14ac:dyDescent="0.2">
      <c r="B10" s="169" t="s">
        <v>34</v>
      </c>
      <c r="C10" s="169" t="s">
        <v>218</v>
      </c>
      <c r="D10" s="170" t="s">
        <v>133</v>
      </c>
      <c r="E10" s="170" t="s">
        <v>134</v>
      </c>
      <c r="F10" s="170" t="s">
        <v>135</v>
      </c>
      <c r="G10" s="170" t="s">
        <v>133</v>
      </c>
      <c r="H10" s="170" t="s">
        <v>219</v>
      </c>
      <c r="I10" s="170" t="s">
        <v>136</v>
      </c>
      <c r="J10" s="182" t="s">
        <v>246</v>
      </c>
      <c r="K10" s="182" t="s">
        <v>133</v>
      </c>
      <c r="L10" s="182" t="s">
        <v>134</v>
      </c>
      <c r="M10" s="182" t="s">
        <v>135</v>
      </c>
      <c r="N10" s="182" t="s">
        <v>133</v>
      </c>
      <c r="O10" s="182" t="s">
        <v>219</v>
      </c>
      <c r="P10" s="182" t="s">
        <v>136</v>
      </c>
      <c r="Q10" s="185" t="s">
        <v>246</v>
      </c>
      <c r="R10" s="183" t="s">
        <v>133</v>
      </c>
      <c r="S10" s="183" t="s">
        <v>134</v>
      </c>
      <c r="T10" s="183" t="s">
        <v>135</v>
      </c>
      <c r="U10" s="183" t="s">
        <v>133</v>
      </c>
      <c r="V10" s="183" t="s">
        <v>219</v>
      </c>
      <c r="W10" s="183" t="s">
        <v>136</v>
      </c>
      <c r="X10" s="187" t="s">
        <v>133</v>
      </c>
      <c r="Y10" s="187" t="s">
        <v>134</v>
      </c>
      <c r="Z10" s="187" t="s">
        <v>135</v>
      </c>
      <c r="AA10" s="187" t="s">
        <v>133</v>
      </c>
      <c r="AB10" s="187" t="s">
        <v>219</v>
      </c>
      <c r="AC10" s="187" t="s">
        <v>136</v>
      </c>
      <c r="AD10" s="199" t="s">
        <v>133</v>
      </c>
      <c r="AE10" s="199" t="s">
        <v>134</v>
      </c>
      <c r="AF10" s="199" t="s">
        <v>135</v>
      </c>
      <c r="AG10" s="199" t="s">
        <v>133</v>
      </c>
      <c r="AH10" s="199" t="s">
        <v>219</v>
      </c>
      <c r="AI10" s="199" t="s">
        <v>136</v>
      </c>
      <c r="AJ10" s="189" t="s">
        <v>218</v>
      </c>
      <c r="AK10" s="200" t="s">
        <v>133</v>
      </c>
      <c r="AL10" s="200" t="s">
        <v>134</v>
      </c>
      <c r="AM10" s="200" t="s">
        <v>135</v>
      </c>
      <c r="AN10" s="200" t="s">
        <v>133</v>
      </c>
      <c r="AO10" s="200" t="s">
        <v>219</v>
      </c>
      <c r="AP10" s="200" t="s">
        <v>136</v>
      </c>
      <c r="AQ10" s="191" t="s">
        <v>133</v>
      </c>
      <c r="AR10" s="191" t="s">
        <v>134</v>
      </c>
      <c r="AS10" s="191" t="s">
        <v>135</v>
      </c>
      <c r="AT10" s="191" t="s">
        <v>133</v>
      </c>
      <c r="AU10" s="191" t="s">
        <v>219</v>
      </c>
      <c r="AV10" s="191" t="s">
        <v>136</v>
      </c>
      <c r="AW10" s="193" t="s">
        <v>133</v>
      </c>
      <c r="AX10" s="193" t="s">
        <v>134</v>
      </c>
      <c r="AY10" s="193" t="s">
        <v>135</v>
      </c>
      <c r="AZ10" s="193" t="s">
        <v>133</v>
      </c>
      <c r="BA10" s="193" t="s">
        <v>219</v>
      </c>
      <c r="BB10" s="193" t="s">
        <v>136</v>
      </c>
      <c r="BC10" s="197" t="s">
        <v>133</v>
      </c>
      <c r="BD10" s="197" t="s">
        <v>134</v>
      </c>
      <c r="BE10" s="197" t="s">
        <v>135</v>
      </c>
      <c r="BF10" s="197" t="s">
        <v>133</v>
      </c>
      <c r="BG10" s="197" t="s">
        <v>219</v>
      </c>
      <c r="BH10" s="197" t="s">
        <v>136</v>
      </c>
    </row>
    <row r="11" spans="2:60" s="29" customFormat="1" x14ac:dyDescent="0.2">
      <c r="B11" s="217" t="s">
        <v>35</v>
      </c>
      <c r="C11" s="174"/>
      <c r="D11" s="174"/>
      <c r="E11" s="174"/>
      <c r="F11" s="174"/>
      <c r="G11" s="174"/>
      <c r="H11" s="174"/>
      <c r="I11" s="175"/>
      <c r="J11" s="178"/>
      <c r="K11" s="178"/>
      <c r="L11" s="178"/>
      <c r="M11" s="178"/>
      <c r="N11" s="178"/>
      <c r="O11" s="178"/>
      <c r="P11" s="178"/>
      <c r="Q11" s="186"/>
      <c r="R11" s="202"/>
      <c r="S11" s="184"/>
      <c r="T11" s="184"/>
      <c r="U11" s="184"/>
      <c r="V11" s="184"/>
      <c r="W11" s="203"/>
      <c r="X11" s="204"/>
      <c r="Y11" s="188"/>
      <c r="Z11" s="188"/>
      <c r="AA11" s="188"/>
      <c r="AB11" s="188"/>
      <c r="AC11" s="205"/>
      <c r="AD11" s="206"/>
      <c r="AE11" s="198"/>
      <c r="AF11" s="198"/>
      <c r="AG11" s="198"/>
      <c r="AH11" s="198"/>
      <c r="AI11" s="207"/>
      <c r="AJ11" s="190"/>
      <c r="AK11" s="208"/>
      <c r="AL11" s="201"/>
      <c r="AM11" s="201"/>
      <c r="AN11" s="201"/>
      <c r="AO11" s="201"/>
      <c r="AP11" s="209"/>
      <c r="AQ11" s="210"/>
      <c r="AR11" s="192"/>
      <c r="AS11" s="192"/>
      <c r="AT11" s="192"/>
      <c r="AU11" s="192"/>
      <c r="AV11" s="211"/>
      <c r="AW11" s="212"/>
      <c r="AX11" s="194"/>
      <c r="AY11" s="194"/>
      <c r="AZ11" s="194"/>
      <c r="BA11" s="194"/>
      <c r="BB11" s="213"/>
      <c r="BC11" s="214"/>
      <c r="BD11" s="195"/>
      <c r="BE11" s="195"/>
      <c r="BF11" s="195"/>
      <c r="BG11" s="195"/>
      <c r="BH11" s="196"/>
    </row>
    <row r="12" spans="2:60" s="29" customFormat="1" ht="14.1" customHeight="1" x14ac:dyDescent="0.2">
      <c r="B12" s="241" t="s">
        <v>194</v>
      </c>
      <c r="C12" s="62">
        <f>J12+Q12+AJ12</f>
        <v>0</v>
      </c>
      <c r="D12" s="215"/>
      <c r="E12" s="215"/>
      <c r="F12" s="215"/>
      <c r="G12" s="215"/>
      <c r="H12" s="215"/>
      <c r="I12" s="215"/>
      <c r="J12" s="62">
        <f>K12+N12</f>
        <v>0</v>
      </c>
      <c r="K12" s="56">
        <v>0</v>
      </c>
      <c r="L12" s="56">
        <v>0</v>
      </c>
      <c r="M12" s="62">
        <f>IFERROR(K12/L12,0)</f>
        <v>0</v>
      </c>
      <c r="N12" s="56">
        <v>0</v>
      </c>
      <c r="O12" s="56">
        <v>0</v>
      </c>
      <c r="P12" s="62">
        <f>IFERROR(N12/O12,0)</f>
        <v>0</v>
      </c>
      <c r="Q12" s="62">
        <f>R12+U12+X12+AA12+AD12+AG12</f>
        <v>0</v>
      </c>
      <c r="R12" s="56">
        <v>0</v>
      </c>
      <c r="S12" s="56">
        <v>0</v>
      </c>
      <c r="T12" s="62">
        <f>IFERROR(R12/S12,0)</f>
        <v>0</v>
      </c>
      <c r="U12" s="56">
        <v>0</v>
      </c>
      <c r="V12" s="56">
        <v>0</v>
      </c>
      <c r="W12" s="62">
        <f>IFERROR(U12/V12,0)</f>
        <v>0</v>
      </c>
      <c r="X12" s="56">
        <v>0</v>
      </c>
      <c r="Y12" s="56">
        <v>0</v>
      </c>
      <c r="Z12" s="62">
        <f>IFERROR(X12/Y12,0)</f>
        <v>0</v>
      </c>
      <c r="AA12" s="56">
        <v>0</v>
      </c>
      <c r="AB12" s="56">
        <v>0</v>
      </c>
      <c r="AC12" s="62">
        <f>IFERROR(AA12/AB12,0)</f>
        <v>0</v>
      </c>
      <c r="AD12" s="56">
        <v>0</v>
      </c>
      <c r="AE12" s="56">
        <v>0</v>
      </c>
      <c r="AF12" s="62">
        <f>IFERROR(AD12/AE12,0)</f>
        <v>0</v>
      </c>
      <c r="AG12" s="56">
        <v>0</v>
      </c>
      <c r="AH12" s="56">
        <v>0</v>
      </c>
      <c r="AI12" s="62">
        <f>IFERROR(AG12/AH12,0)</f>
        <v>0</v>
      </c>
      <c r="AJ12" s="62">
        <f>AK12+AN12+AQ12+AT12+AW12+AZ12+BC12+BF12</f>
        <v>0</v>
      </c>
      <c r="AK12" s="56">
        <v>0</v>
      </c>
      <c r="AL12" s="56">
        <v>0</v>
      </c>
      <c r="AM12" s="62">
        <f>IFERROR(AK12/AL12,0)</f>
        <v>0</v>
      </c>
      <c r="AN12" s="56">
        <v>0</v>
      </c>
      <c r="AO12" s="56">
        <v>0</v>
      </c>
      <c r="AP12" s="62">
        <f>IFERROR(AN12/AO12,0)</f>
        <v>0</v>
      </c>
      <c r="AQ12" s="56">
        <v>0</v>
      </c>
      <c r="AR12" s="56">
        <v>0</v>
      </c>
      <c r="AS12" s="62">
        <f>IFERROR(AQ12/AR12,0)</f>
        <v>0</v>
      </c>
      <c r="AT12" s="56">
        <v>0</v>
      </c>
      <c r="AU12" s="56">
        <v>0</v>
      </c>
      <c r="AV12" s="62">
        <f>IFERROR(AT12/AU12,0)</f>
        <v>0</v>
      </c>
      <c r="AW12" s="56">
        <v>0</v>
      </c>
      <c r="AX12" s="56">
        <v>0</v>
      </c>
      <c r="AY12" s="62">
        <f>IFERROR(AW12/AX12,0)</f>
        <v>0</v>
      </c>
      <c r="AZ12" s="56">
        <v>0</v>
      </c>
      <c r="BA12" s="56">
        <v>0</v>
      </c>
      <c r="BB12" s="62">
        <f>IFERROR(AZ12/BA12,0)</f>
        <v>0</v>
      </c>
      <c r="BC12" s="56">
        <v>0</v>
      </c>
      <c r="BD12" s="56">
        <v>0</v>
      </c>
      <c r="BE12" s="62">
        <f>IFERROR(BC12/BD12,0)</f>
        <v>0</v>
      </c>
      <c r="BF12" s="56">
        <v>0</v>
      </c>
      <c r="BG12" s="56">
        <v>0</v>
      </c>
      <c r="BH12" s="62">
        <f>IFERROR(BF12/BG12,0)</f>
        <v>0</v>
      </c>
    </row>
    <row r="13" spans="2:60" s="29" customFormat="1" ht="14.1" customHeight="1" x14ac:dyDescent="0.2">
      <c r="B13" s="241" t="s">
        <v>244</v>
      </c>
      <c r="C13" s="62">
        <f>J13+Q13+AJ13</f>
        <v>0</v>
      </c>
      <c r="D13" s="215"/>
      <c r="E13" s="215"/>
      <c r="F13" s="215"/>
      <c r="G13" s="215"/>
      <c r="H13" s="215"/>
      <c r="I13" s="215"/>
      <c r="J13" s="62">
        <f>K13+N13</f>
        <v>0</v>
      </c>
      <c r="K13" s="56">
        <v>0</v>
      </c>
      <c r="L13" s="56">
        <v>0</v>
      </c>
      <c r="M13" s="62">
        <f>IFERROR(K13/L13,0)</f>
        <v>0</v>
      </c>
      <c r="N13" s="56">
        <v>0</v>
      </c>
      <c r="O13" s="56">
        <v>0</v>
      </c>
      <c r="P13" s="62">
        <f>IFERROR(N13/O13,0)</f>
        <v>0</v>
      </c>
      <c r="Q13" s="62">
        <f>R13+U13+X13+AA13+AD13+AG13</f>
        <v>0</v>
      </c>
      <c r="R13" s="56">
        <v>0</v>
      </c>
      <c r="S13" s="56">
        <v>0</v>
      </c>
      <c r="T13" s="62">
        <f>IFERROR(R13/S13,0)</f>
        <v>0</v>
      </c>
      <c r="U13" s="56">
        <v>0</v>
      </c>
      <c r="V13" s="56">
        <v>0</v>
      </c>
      <c r="W13" s="62">
        <f>IFERROR(U13/V13,0)</f>
        <v>0</v>
      </c>
      <c r="X13" s="56">
        <v>0</v>
      </c>
      <c r="Y13" s="56">
        <v>0</v>
      </c>
      <c r="Z13" s="62">
        <f>IFERROR(X13/Y13,0)</f>
        <v>0</v>
      </c>
      <c r="AA13" s="56">
        <v>0</v>
      </c>
      <c r="AB13" s="56">
        <v>0</v>
      </c>
      <c r="AC13" s="62">
        <f>IFERROR(AA13/AB13,0)</f>
        <v>0</v>
      </c>
      <c r="AD13" s="56">
        <v>0</v>
      </c>
      <c r="AE13" s="56">
        <v>0</v>
      </c>
      <c r="AF13" s="62">
        <f>IFERROR(AD13/AE13,0)</f>
        <v>0</v>
      </c>
      <c r="AG13" s="56">
        <v>0</v>
      </c>
      <c r="AH13" s="56">
        <v>0</v>
      </c>
      <c r="AI13" s="62">
        <f>IFERROR(AG13/AH13,0)</f>
        <v>0</v>
      </c>
      <c r="AJ13" s="62">
        <f>AK13+AN13+AQ13+AT13+AW13+AZ13+BC13+BF13</f>
        <v>0</v>
      </c>
      <c r="AK13" s="56">
        <v>0</v>
      </c>
      <c r="AL13" s="56">
        <v>0</v>
      </c>
      <c r="AM13" s="62">
        <f>IFERROR(AK13/AL13,0)</f>
        <v>0</v>
      </c>
      <c r="AN13" s="56">
        <v>0</v>
      </c>
      <c r="AO13" s="56">
        <v>0</v>
      </c>
      <c r="AP13" s="62">
        <f>IFERROR(AN13/AO13,0)</f>
        <v>0</v>
      </c>
      <c r="AQ13" s="56">
        <v>0</v>
      </c>
      <c r="AR13" s="56">
        <v>0</v>
      </c>
      <c r="AS13" s="62">
        <f>IFERROR(AQ13/AR13,0)</f>
        <v>0</v>
      </c>
      <c r="AT13" s="56">
        <v>0</v>
      </c>
      <c r="AU13" s="56">
        <v>0</v>
      </c>
      <c r="AV13" s="62">
        <f>IFERROR(AT13/AU13,0)</f>
        <v>0</v>
      </c>
      <c r="AW13" s="56">
        <v>0</v>
      </c>
      <c r="AX13" s="56">
        <v>0</v>
      </c>
      <c r="AY13" s="62">
        <f>IFERROR(AW13/AX13,0)</f>
        <v>0</v>
      </c>
      <c r="AZ13" s="56">
        <v>0</v>
      </c>
      <c r="BA13" s="56">
        <v>0</v>
      </c>
      <c r="BB13" s="62">
        <f>IFERROR(AZ13/BA13,0)</f>
        <v>0</v>
      </c>
      <c r="BC13" s="56">
        <v>0</v>
      </c>
      <c r="BD13" s="56">
        <v>0</v>
      </c>
      <c r="BE13" s="62">
        <f>IFERROR(BC13/BD13,0)</f>
        <v>0</v>
      </c>
      <c r="BF13" s="56">
        <v>0</v>
      </c>
      <c r="BG13" s="56">
        <v>0</v>
      </c>
      <c r="BH13" s="62">
        <f>IFERROR(BF13/BG13,0)</f>
        <v>0</v>
      </c>
    </row>
    <row r="14" spans="2:60" s="29" customFormat="1" ht="14.1" customHeight="1" x14ac:dyDescent="0.2">
      <c r="B14" s="241" t="s">
        <v>38</v>
      </c>
      <c r="C14" s="62">
        <f>J14+Q14+AJ14</f>
        <v>0</v>
      </c>
      <c r="D14" s="215"/>
      <c r="E14" s="215"/>
      <c r="F14" s="215"/>
      <c r="G14" s="215"/>
      <c r="H14" s="215"/>
      <c r="I14" s="215"/>
      <c r="J14" s="62">
        <f>K14+N14</f>
        <v>0</v>
      </c>
      <c r="K14" s="56">
        <v>0</v>
      </c>
      <c r="L14" s="56">
        <v>0</v>
      </c>
      <c r="M14" s="62">
        <f>IFERROR(K14/L14,0)</f>
        <v>0</v>
      </c>
      <c r="N14" s="56">
        <v>0</v>
      </c>
      <c r="O14" s="56">
        <v>0</v>
      </c>
      <c r="P14" s="62">
        <f>IFERROR(N14/O14,0)</f>
        <v>0</v>
      </c>
      <c r="Q14" s="62">
        <f>R14+U14+X14+AA14+AD14+AG14</f>
        <v>0</v>
      </c>
      <c r="R14" s="56">
        <v>0</v>
      </c>
      <c r="S14" s="56">
        <v>0</v>
      </c>
      <c r="T14" s="62">
        <f>IFERROR(R14/S14,0)</f>
        <v>0</v>
      </c>
      <c r="U14" s="56">
        <v>0</v>
      </c>
      <c r="V14" s="56">
        <v>0</v>
      </c>
      <c r="W14" s="62">
        <f>IFERROR(U14/V14,0)</f>
        <v>0</v>
      </c>
      <c r="X14" s="56">
        <v>0</v>
      </c>
      <c r="Y14" s="56">
        <v>0</v>
      </c>
      <c r="Z14" s="62">
        <f>IFERROR(X14/Y14,0)</f>
        <v>0</v>
      </c>
      <c r="AA14" s="56">
        <v>0</v>
      </c>
      <c r="AB14" s="56">
        <v>0</v>
      </c>
      <c r="AC14" s="62">
        <f>IFERROR(AA14/AB14,0)</f>
        <v>0</v>
      </c>
      <c r="AD14" s="56">
        <v>0</v>
      </c>
      <c r="AE14" s="56">
        <v>0</v>
      </c>
      <c r="AF14" s="62">
        <f>IFERROR(AD14/AE14,0)</f>
        <v>0</v>
      </c>
      <c r="AG14" s="56">
        <v>0</v>
      </c>
      <c r="AH14" s="56">
        <v>0</v>
      </c>
      <c r="AI14" s="62">
        <f>IFERROR(AG14/AH14,0)</f>
        <v>0</v>
      </c>
      <c r="AJ14" s="62">
        <f>AK14+AN14+AQ14+AT14+AW14+AZ14+BC14+BF14</f>
        <v>0</v>
      </c>
      <c r="AK14" s="56">
        <v>0</v>
      </c>
      <c r="AL14" s="56">
        <v>0</v>
      </c>
      <c r="AM14" s="62">
        <f>IFERROR(AK14/AL14,0)</f>
        <v>0</v>
      </c>
      <c r="AN14" s="56">
        <v>0</v>
      </c>
      <c r="AO14" s="56">
        <v>0</v>
      </c>
      <c r="AP14" s="62">
        <f>IFERROR(AN14/AO14,0)</f>
        <v>0</v>
      </c>
      <c r="AQ14" s="56">
        <v>0</v>
      </c>
      <c r="AR14" s="56">
        <v>0</v>
      </c>
      <c r="AS14" s="62">
        <f>IFERROR(AQ14/AR14,0)</f>
        <v>0</v>
      </c>
      <c r="AT14" s="56">
        <v>0</v>
      </c>
      <c r="AU14" s="56">
        <v>0</v>
      </c>
      <c r="AV14" s="62">
        <f>IFERROR(AT14/AU14,0)</f>
        <v>0</v>
      </c>
      <c r="AW14" s="56">
        <v>0</v>
      </c>
      <c r="AX14" s="56">
        <v>0</v>
      </c>
      <c r="AY14" s="62">
        <f>IFERROR(AW14/AX14,0)</f>
        <v>0</v>
      </c>
      <c r="AZ14" s="56">
        <v>0</v>
      </c>
      <c r="BA14" s="56">
        <v>0</v>
      </c>
      <c r="BB14" s="62">
        <f>IFERROR(AZ14/BA14,0)</f>
        <v>0</v>
      </c>
      <c r="BC14" s="56">
        <v>0</v>
      </c>
      <c r="BD14" s="56">
        <v>0</v>
      </c>
      <c r="BE14" s="62">
        <f>IFERROR(BC14/BD14,0)</f>
        <v>0</v>
      </c>
      <c r="BF14" s="56">
        <v>0</v>
      </c>
      <c r="BG14" s="56">
        <v>0</v>
      </c>
      <c r="BH14" s="62">
        <f>IFERROR(BF14/BG14,0)</f>
        <v>0</v>
      </c>
    </row>
    <row r="15" spans="2:60" s="29" customFormat="1" x14ac:dyDescent="0.2">
      <c r="B15" s="217" t="s">
        <v>275</v>
      </c>
      <c r="C15" s="176"/>
      <c r="D15" s="176"/>
      <c r="E15" s="176"/>
      <c r="F15" s="176"/>
      <c r="G15" s="176"/>
      <c r="H15" s="176"/>
      <c r="I15" s="177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6"/>
    </row>
    <row r="16" spans="2:60" s="29" customFormat="1" ht="14.1" customHeight="1" x14ac:dyDescent="0.2">
      <c r="B16" s="241" t="s">
        <v>273</v>
      </c>
      <c r="C16" s="62">
        <f>D16+G16</f>
        <v>0</v>
      </c>
      <c r="D16" s="130">
        <v>0</v>
      </c>
      <c r="E16" s="130">
        <v>0</v>
      </c>
      <c r="F16" s="62">
        <f>IFERROR(D16/E16,0)</f>
        <v>0</v>
      </c>
      <c r="G16" s="130">
        <v>0</v>
      </c>
      <c r="H16" s="130">
        <v>0</v>
      </c>
      <c r="I16" s="62">
        <f>IFERROR(G16/H16,0)</f>
        <v>0</v>
      </c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6"/>
    </row>
    <row r="17" spans="2:60" s="29" customFormat="1" x14ac:dyDescent="0.2">
      <c r="B17" s="217" t="s">
        <v>41</v>
      </c>
      <c r="C17" s="176"/>
      <c r="D17" s="176"/>
      <c r="E17" s="176"/>
      <c r="F17" s="176"/>
      <c r="G17" s="176"/>
      <c r="H17" s="176"/>
      <c r="I17" s="177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6"/>
    </row>
    <row r="18" spans="2:60" s="29" customFormat="1" ht="14.1" customHeight="1" x14ac:dyDescent="0.2">
      <c r="B18" s="241" t="s">
        <v>274</v>
      </c>
      <c r="C18" s="62">
        <f>D18+G18</f>
        <v>0</v>
      </c>
      <c r="D18" s="130">
        <v>0</v>
      </c>
      <c r="E18" s="130">
        <v>0</v>
      </c>
      <c r="F18" s="62">
        <f>IFERROR(D18/E18,0)</f>
        <v>0</v>
      </c>
      <c r="G18" s="130">
        <v>0</v>
      </c>
      <c r="H18" s="130">
        <v>0</v>
      </c>
      <c r="I18" s="62">
        <f>IFERROR(G18/H18,0)</f>
        <v>0</v>
      </c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6"/>
    </row>
    <row r="19" spans="2:60" s="29" customFormat="1" ht="27" customHeight="1" x14ac:dyDescent="0.2">
      <c r="B19" s="242" t="s">
        <v>107</v>
      </c>
      <c r="C19" s="62">
        <f>D19+G19</f>
        <v>0</v>
      </c>
      <c r="D19" s="130">
        <v>0</v>
      </c>
      <c r="E19" s="215"/>
      <c r="F19" s="215"/>
      <c r="G19" s="130">
        <v>0</v>
      </c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6"/>
    </row>
    <row r="20" spans="2:60" s="29" customFormat="1" ht="14.1" customHeight="1" x14ac:dyDescent="0.2">
      <c r="B20" s="242" t="s">
        <v>26</v>
      </c>
      <c r="C20" s="63">
        <f>SUM(C12:C19)</f>
        <v>0</v>
      </c>
      <c r="D20" s="63">
        <f>SUM(D12:D19)</f>
        <v>0</v>
      </c>
      <c r="E20" s="63">
        <f>SUM(E12:E19)</f>
        <v>0</v>
      </c>
      <c r="F20" s="63"/>
      <c r="G20" s="63">
        <f>SUM(G12:G19)</f>
        <v>0</v>
      </c>
      <c r="H20" s="63">
        <f>SUM(H12:H19)</f>
        <v>0</v>
      </c>
      <c r="I20" s="63"/>
      <c r="J20" s="63">
        <f>SUM(J12:J19)</f>
        <v>0</v>
      </c>
      <c r="K20" s="63">
        <f>SUM(K12:K19)</f>
        <v>0</v>
      </c>
      <c r="L20" s="63">
        <f>SUM(L12:L19)</f>
        <v>0</v>
      </c>
      <c r="M20" s="63"/>
      <c r="N20" s="63">
        <f>SUM(N12:N19)</f>
        <v>0</v>
      </c>
      <c r="O20" s="63">
        <f>SUM(O12:O19)</f>
        <v>0</v>
      </c>
      <c r="P20" s="63"/>
      <c r="Q20" s="63">
        <f>SUM(Q12:Q19)</f>
        <v>0</v>
      </c>
      <c r="R20" s="63">
        <f>SUM(R12:R19)</f>
        <v>0</v>
      </c>
      <c r="S20" s="63">
        <f>SUM(S12:S19)</f>
        <v>0</v>
      </c>
      <c r="T20" s="63"/>
      <c r="U20" s="63">
        <f>SUM(U12:U19)</f>
        <v>0</v>
      </c>
      <c r="V20" s="63">
        <f>SUM(V12:V19)</f>
        <v>0</v>
      </c>
      <c r="W20" s="63"/>
      <c r="X20" s="63">
        <f>SUM(X12:X19)</f>
        <v>0</v>
      </c>
      <c r="Y20" s="63">
        <f>SUM(Y12:Y19)</f>
        <v>0</v>
      </c>
      <c r="Z20" s="63"/>
      <c r="AA20" s="63">
        <f>SUM(AA12:AA19)</f>
        <v>0</v>
      </c>
      <c r="AB20" s="63">
        <f>SUM(AB12:AB19)</f>
        <v>0</v>
      </c>
      <c r="AC20" s="63"/>
      <c r="AD20" s="63">
        <f>SUM(AD12:AD19)</f>
        <v>0</v>
      </c>
      <c r="AE20" s="63">
        <f>SUM(AE12:AE19)</f>
        <v>0</v>
      </c>
      <c r="AF20" s="63"/>
      <c r="AG20" s="63">
        <f>SUM(AG12:AG19)</f>
        <v>0</v>
      </c>
      <c r="AH20" s="63">
        <f>SUM(AH12:AH19)</f>
        <v>0</v>
      </c>
      <c r="AI20" s="63"/>
      <c r="AJ20" s="63">
        <f>SUM(AJ12:AJ19)</f>
        <v>0</v>
      </c>
      <c r="AK20" s="63">
        <f>SUM(AK12:AK19)</f>
        <v>0</v>
      </c>
      <c r="AL20" s="63">
        <f>SUM(AL12:AL19)</f>
        <v>0</v>
      </c>
      <c r="AM20" s="63"/>
      <c r="AN20" s="63">
        <f>SUM(AN12:AN19)</f>
        <v>0</v>
      </c>
      <c r="AO20" s="63">
        <f>SUM(AO12:AO19)</f>
        <v>0</v>
      </c>
      <c r="AP20" s="63"/>
      <c r="AQ20" s="63">
        <f>SUM(AQ12:AQ19)</f>
        <v>0</v>
      </c>
      <c r="AR20" s="63">
        <f>SUM(AR12:AR19)</f>
        <v>0</v>
      </c>
      <c r="AS20" s="63"/>
      <c r="AT20" s="63">
        <f>SUM(AT12:AT19)</f>
        <v>0</v>
      </c>
      <c r="AU20" s="63">
        <f>SUM(AU12:AU19)</f>
        <v>0</v>
      </c>
      <c r="AV20" s="63"/>
      <c r="AW20" s="63">
        <f>SUM(AW12:AW19)</f>
        <v>0</v>
      </c>
      <c r="AX20" s="63">
        <f>SUM(AX12:AX19)</f>
        <v>0</v>
      </c>
      <c r="AY20" s="63"/>
      <c r="AZ20" s="63">
        <f>SUM(AZ12:AZ19)</f>
        <v>0</v>
      </c>
      <c r="BA20" s="63">
        <f>SUM(BA12:BA19)</f>
        <v>0</v>
      </c>
      <c r="BB20" s="63"/>
      <c r="BC20" s="63">
        <f>SUM(BC12:BC19)</f>
        <v>0</v>
      </c>
      <c r="BD20" s="63">
        <f>SUM(BD12:BD19)</f>
        <v>0</v>
      </c>
      <c r="BE20" s="63"/>
      <c r="BF20" s="63">
        <f>SUM(BF12:BF19)</f>
        <v>0</v>
      </c>
      <c r="BG20" s="63">
        <f>SUM(BG12:BG19)</f>
        <v>0</v>
      </c>
      <c r="BH20" s="63"/>
    </row>
    <row r="21" spans="2:60" x14ac:dyDescent="0.2">
      <c r="B21" s="29"/>
      <c r="C21" s="29"/>
      <c r="D21" s="29"/>
    </row>
    <row r="22" spans="2:60" x14ac:dyDescent="0.2">
      <c r="B22" s="29"/>
      <c r="C22" s="29"/>
      <c r="D22" s="29"/>
    </row>
    <row r="23" spans="2:60" x14ac:dyDescent="0.2">
      <c r="B23" s="302" t="s">
        <v>355</v>
      </c>
      <c r="C23" s="29"/>
      <c r="D23" s="29"/>
    </row>
    <row r="24" spans="2:60" x14ac:dyDescent="0.2">
      <c r="B24" s="29"/>
      <c r="C24" s="29"/>
      <c r="D24" s="29"/>
    </row>
    <row r="25" spans="2:60" x14ac:dyDescent="0.2">
      <c r="B25" s="29"/>
      <c r="C25" s="29"/>
      <c r="D25" s="29"/>
    </row>
    <row r="26" spans="2:60" x14ac:dyDescent="0.2">
      <c r="B26" s="29"/>
      <c r="C26" s="29"/>
      <c r="D26" s="29"/>
    </row>
    <row r="27" spans="2:60" x14ac:dyDescent="0.2">
      <c r="B27" s="29"/>
      <c r="C27" s="29"/>
      <c r="D27" s="29"/>
    </row>
    <row r="28" spans="2:60" x14ac:dyDescent="0.2">
      <c r="B28" s="29"/>
      <c r="C28" s="29"/>
      <c r="D28" s="29"/>
    </row>
    <row r="29" spans="2:60" x14ac:dyDescent="0.2">
      <c r="B29" s="29"/>
      <c r="C29" s="29"/>
      <c r="D29" s="29"/>
    </row>
    <row r="30" spans="2:60" x14ac:dyDescent="0.2">
      <c r="B30" s="29"/>
      <c r="C30" s="29"/>
      <c r="D30" s="29"/>
    </row>
    <row r="31" spans="2:60" x14ac:dyDescent="0.2">
      <c r="B31" s="29"/>
      <c r="C31" s="29"/>
      <c r="D31" s="29"/>
    </row>
    <row r="32" spans="2:60" ht="15" x14ac:dyDescent="0.2">
      <c r="B32" s="32"/>
      <c r="C32" s="29"/>
      <c r="D32" s="29"/>
    </row>
    <row r="33" spans="2:4" ht="15" x14ac:dyDescent="0.2">
      <c r="B33" s="32"/>
      <c r="C33" s="32"/>
      <c r="D33" s="32"/>
    </row>
    <row r="34" spans="2:4" ht="15" x14ac:dyDescent="0.2">
      <c r="B34" s="32"/>
      <c r="C34" s="32"/>
      <c r="D34" s="32"/>
    </row>
    <row r="35" spans="2:4" ht="15" x14ac:dyDescent="0.2">
      <c r="B35" s="32"/>
      <c r="C35" s="32"/>
      <c r="D35" s="32"/>
    </row>
    <row r="36" spans="2:4" ht="15" x14ac:dyDescent="0.2">
      <c r="B36" s="32"/>
      <c r="C36" s="32"/>
      <c r="D36" s="32"/>
    </row>
    <row r="37" spans="2:4" ht="15" x14ac:dyDescent="0.2">
      <c r="B37" s="32"/>
      <c r="C37" s="32"/>
      <c r="D37" s="32"/>
    </row>
    <row r="38" spans="2:4" ht="15" x14ac:dyDescent="0.2">
      <c r="B38" s="32"/>
      <c r="C38" s="32"/>
      <c r="D38" s="32"/>
    </row>
    <row r="39" spans="2:4" ht="15" x14ac:dyDescent="0.2">
      <c r="B39" s="32"/>
      <c r="C39" s="32"/>
      <c r="D39" s="32"/>
    </row>
    <row r="40" spans="2:4" ht="15" x14ac:dyDescent="0.2">
      <c r="B40" s="32"/>
      <c r="C40" s="32"/>
      <c r="D40" s="32"/>
    </row>
    <row r="41" spans="2:4" ht="15" x14ac:dyDescent="0.2">
      <c r="B41" s="32"/>
      <c r="C41" s="32"/>
      <c r="D41" s="32"/>
    </row>
    <row r="42" spans="2:4" ht="15" x14ac:dyDescent="0.2">
      <c r="B42" s="32"/>
      <c r="C42" s="32"/>
      <c r="D42" s="32"/>
    </row>
    <row r="43" spans="2:4" ht="15" x14ac:dyDescent="0.2">
      <c r="B43" s="32"/>
      <c r="C43" s="32"/>
      <c r="D43" s="32"/>
    </row>
    <row r="44" spans="2:4" ht="15" x14ac:dyDescent="0.2">
      <c r="B44" s="32"/>
      <c r="C44" s="32"/>
      <c r="D44" s="32"/>
    </row>
    <row r="45" spans="2:4" ht="15" x14ac:dyDescent="0.2">
      <c r="B45" s="32"/>
      <c r="C45" s="32"/>
      <c r="D45" s="32"/>
    </row>
    <row r="46" spans="2:4" ht="15" x14ac:dyDescent="0.2">
      <c r="B46" s="32"/>
      <c r="C46" s="32"/>
      <c r="D46" s="32"/>
    </row>
    <row r="47" spans="2:4" ht="15" x14ac:dyDescent="0.2">
      <c r="B47" s="32"/>
      <c r="C47" s="32"/>
      <c r="D47" s="32"/>
    </row>
    <row r="48" spans="2:4" ht="15" x14ac:dyDescent="0.2">
      <c r="B48" s="32"/>
      <c r="C48" s="32"/>
      <c r="D48" s="32"/>
    </row>
    <row r="49" spans="2:4" ht="15" x14ac:dyDescent="0.2">
      <c r="B49" s="32"/>
      <c r="C49" s="32"/>
      <c r="D49" s="32"/>
    </row>
    <row r="50" spans="2:4" ht="15" x14ac:dyDescent="0.2">
      <c r="B50" s="32"/>
      <c r="C50" s="32"/>
      <c r="D50" s="32"/>
    </row>
    <row r="51" spans="2:4" ht="15" x14ac:dyDescent="0.2">
      <c r="B51" s="32"/>
      <c r="C51" s="32"/>
      <c r="D51" s="32"/>
    </row>
    <row r="52" spans="2:4" ht="15" x14ac:dyDescent="0.2">
      <c r="B52" s="32"/>
      <c r="C52" s="32"/>
      <c r="D52" s="32"/>
    </row>
    <row r="53" spans="2:4" ht="15" x14ac:dyDescent="0.2">
      <c r="B53" s="32"/>
      <c r="C53" s="32"/>
      <c r="D53" s="32"/>
    </row>
    <row r="54" spans="2:4" ht="15" x14ac:dyDescent="0.2">
      <c r="B54" s="32"/>
      <c r="C54" s="32"/>
      <c r="D54" s="32"/>
    </row>
    <row r="55" spans="2:4" ht="15" x14ac:dyDescent="0.2">
      <c r="B55" s="32"/>
      <c r="C55" s="32"/>
      <c r="D55" s="32"/>
    </row>
    <row r="56" spans="2:4" ht="15" x14ac:dyDescent="0.2">
      <c r="B56" s="32"/>
      <c r="C56" s="32"/>
      <c r="D56" s="32"/>
    </row>
    <row r="57" spans="2:4" ht="15" x14ac:dyDescent="0.2">
      <c r="B57" s="32"/>
      <c r="C57" s="32"/>
      <c r="D57" s="32"/>
    </row>
    <row r="58" spans="2:4" ht="15" x14ac:dyDescent="0.2">
      <c r="B58" s="32"/>
      <c r="C58" s="32"/>
      <c r="D58" s="32"/>
    </row>
    <row r="59" spans="2:4" ht="15" x14ac:dyDescent="0.2">
      <c r="B59" s="32"/>
      <c r="C59" s="32"/>
      <c r="D59" s="32"/>
    </row>
    <row r="60" spans="2:4" ht="15" x14ac:dyDescent="0.2">
      <c r="B60" s="32"/>
      <c r="C60" s="32"/>
      <c r="D60" s="32"/>
    </row>
    <row r="61" spans="2:4" ht="15" x14ac:dyDescent="0.2">
      <c r="B61" s="32"/>
      <c r="C61" s="32"/>
      <c r="D61" s="32"/>
    </row>
    <row r="62" spans="2:4" ht="15" x14ac:dyDescent="0.2">
      <c r="B62" s="32"/>
      <c r="C62" s="32"/>
      <c r="D62" s="32"/>
    </row>
    <row r="63" spans="2:4" ht="15" x14ac:dyDescent="0.2">
      <c r="B63" s="32"/>
      <c r="C63" s="32"/>
      <c r="D63" s="32"/>
    </row>
    <row r="64" spans="2:4" ht="15" x14ac:dyDescent="0.2">
      <c r="B64" s="32"/>
      <c r="C64" s="32"/>
      <c r="D64" s="32"/>
    </row>
    <row r="65" spans="2:4" ht="15" x14ac:dyDescent="0.2">
      <c r="B65" s="32"/>
      <c r="C65" s="32"/>
      <c r="D65" s="32"/>
    </row>
    <row r="66" spans="2:4" ht="15" x14ac:dyDescent="0.2">
      <c r="B66" s="32"/>
      <c r="C66" s="32"/>
      <c r="D66" s="32"/>
    </row>
    <row r="67" spans="2:4" ht="15" x14ac:dyDescent="0.2">
      <c r="B67" s="32"/>
      <c r="C67" s="32"/>
      <c r="D67" s="32"/>
    </row>
    <row r="68" spans="2:4" ht="15" x14ac:dyDescent="0.2">
      <c r="B68" s="32"/>
      <c r="C68" s="32"/>
      <c r="D68" s="32"/>
    </row>
    <row r="69" spans="2:4" ht="15" x14ac:dyDescent="0.2">
      <c r="B69" s="32"/>
      <c r="C69" s="32"/>
      <c r="D69" s="32"/>
    </row>
    <row r="70" spans="2:4" ht="15" x14ac:dyDescent="0.2">
      <c r="B70" s="32"/>
      <c r="C70" s="32"/>
      <c r="D70" s="32"/>
    </row>
    <row r="71" spans="2:4" ht="15" x14ac:dyDescent="0.2">
      <c r="B71" s="32"/>
      <c r="C71" s="32"/>
      <c r="D71" s="32"/>
    </row>
    <row r="72" spans="2:4" ht="15" x14ac:dyDescent="0.2">
      <c r="B72" s="32"/>
      <c r="C72" s="32"/>
      <c r="D72" s="32"/>
    </row>
    <row r="73" spans="2:4" ht="15" x14ac:dyDescent="0.2">
      <c r="B73" s="32"/>
      <c r="C73" s="32"/>
      <c r="D73" s="32"/>
    </row>
    <row r="74" spans="2:4" ht="15" x14ac:dyDescent="0.2">
      <c r="B74" s="32"/>
      <c r="C74" s="32"/>
      <c r="D74" s="32"/>
    </row>
    <row r="75" spans="2:4" ht="15" x14ac:dyDescent="0.2">
      <c r="B75" s="32"/>
      <c r="C75" s="32"/>
      <c r="D75" s="32"/>
    </row>
    <row r="76" spans="2:4" ht="15" x14ac:dyDescent="0.2">
      <c r="B76" s="32"/>
      <c r="C76" s="32"/>
      <c r="D76" s="32"/>
    </row>
    <row r="77" spans="2:4" ht="15" x14ac:dyDescent="0.2">
      <c r="B77" s="32"/>
      <c r="C77" s="32"/>
      <c r="D77" s="32"/>
    </row>
    <row r="78" spans="2:4" ht="15" x14ac:dyDescent="0.2">
      <c r="B78" s="32"/>
      <c r="C78" s="32"/>
      <c r="D78" s="32"/>
    </row>
    <row r="79" spans="2:4" ht="15" x14ac:dyDescent="0.2">
      <c r="B79" s="32"/>
      <c r="C79" s="32"/>
      <c r="D79" s="32"/>
    </row>
    <row r="80" spans="2:4" ht="15" x14ac:dyDescent="0.2">
      <c r="B80" s="32"/>
      <c r="C80" s="32"/>
      <c r="D80" s="32"/>
    </row>
    <row r="81" spans="2:4" ht="15" x14ac:dyDescent="0.2">
      <c r="B81" s="32"/>
      <c r="C81" s="32"/>
      <c r="D81" s="32"/>
    </row>
    <row r="82" spans="2:4" ht="15" x14ac:dyDescent="0.2">
      <c r="B82" s="32"/>
      <c r="C82" s="32"/>
      <c r="D82" s="32"/>
    </row>
    <row r="83" spans="2:4" ht="15" x14ac:dyDescent="0.2">
      <c r="B83" s="32"/>
      <c r="C83" s="32"/>
      <c r="D83" s="32"/>
    </row>
    <row r="84" spans="2:4" ht="15" x14ac:dyDescent="0.2">
      <c r="B84" s="32"/>
      <c r="C84" s="32"/>
      <c r="D84" s="32"/>
    </row>
    <row r="85" spans="2:4" ht="15" x14ac:dyDescent="0.2">
      <c r="B85" s="32"/>
      <c r="C85" s="32"/>
      <c r="D85" s="32"/>
    </row>
    <row r="86" spans="2:4" ht="15" x14ac:dyDescent="0.2">
      <c r="B86" s="32"/>
      <c r="C86" s="32"/>
      <c r="D86" s="32"/>
    </row>
    <row r="87" spans="2:4" ht="15" x14ac:dyDescent="0.2">
      <c r="B87" s="32"/>
      <c r="C87" s="32"/>
      <c r="D87" s="32"/>
    </row>
    <row r="88" spans="2:4" ht="15" x14ac:dyDescent="0.2">
      <c r="B88" s="32"/>
      <c r="C88" s="32"/>
      <c r="D88" s="32"/>
    </row>
    <row r="89" spans="2:4" ht="15" x14ac:dyDescent="0.2">
      <c r="B89" s="32"/>
      <c r="C89" s="32"/>
      <c r="D89" s="32"/>
    </row>
    <row r="90" spans="2:4" ht="15" x14ac:dyDescent="0.2">
      <c r="B90" s="32"/>
      <c r="C90" s="32"/>
      <c r="D90" s="32"/>
    </row>
    <row r="91" spans="2:4" ht="15" x14ac:dyDescent="0.2">
      <c r="B91" s="32"/>
      <c r="C91" s="32"/>
      <c r="D91" s="32"/>
    </row>
    <row r="92" spans="2:4" ht="15" x14ac:dyDescent="0.2">
      <c r="B92" s="32"/>
      <c r="C92" s="32"/>
      <c r="D92" s="32"/>
    </row>
    <row r="93" spans="2:4" ht="15" x14ac:dyDescent="0.2">
      <c r="B93" s="32"/>
      <c r="C93" s="32"/>
      <c r="D93" s="32"/>
    </row>
    <row r="94" spans="2:4" ht="15" x14ac:dyDescent="0.2">
      <c r="B94" s="32"/>
      <c r="C94" s="32"/>
      <c r="D94" s="32"/>
    </row>
    <row r="95" spans="2:4" ht="15" x14ac:dyDescent="0.2">
      <c r="B95" s="32"/>
      <c r="C95" s="32"/>
      <c r="D95" s="32"/>
    </row>
    <row r="96" spans="2:4" ht="15" x14ac:dyDescent="0.2">
      <c r="B96" s="32"/>
      <c r="C96" s="32"/>
      <c r="D96" s="32"/>
    </row>
    <row r="97" spans="2:4" ht="15" x14ac:dyDescent="0.2">
      <c r="B97" s="32"/>
      <c r="C97" s="32"/>
      <c r="D97" s="32"/>
    </row>
    <row r="98" spans="2:4" ht="15" x14ac:dyDescent="0.2">
      <c r="B98" s="32"/>
      <c r="C98" s="32"/>
      <c r="D98" s="32"/>
    </row>
    <row r="99" spans="2:4" ht="15" x14ac:dyDescent="0.2">
      <c r="B99" s="32"/>
      <c r="C99" s="32"/>
      <c r="D99" s="32"/>
    </row>
    <row r="100" spans="2:4" ht="15" x14ac:dyDescent="0.2">
      <c r="B100" s="32"/>
      <c r="C100" s="32"/>
      <c r="D100" s="32"/>
    </row>
    <row r="101" spans="2:4" ht="15" x14ac:dyDescent="0.2">
      <c r="B101" s="32"/>
      <c r="C101" s="32"/>
      <c r="D101" s="32"/>
    </row>
    <row r="102" spans="2:4" ht="15" x14ac:dyDescent="0.2">
      <c r="B102" s="32"/>
      <c r="C102" s="32"/>
      <c r="D102" s="32"/>
    </row>
    <row r="103" spans="2:4" ht="15" x14ac:dyDescent="0.2">
      <c r="B103" s="32"/>
      <c r="C103" s="32"/>
      <c r="D103" s="32"/>
    </row>
    <row r="104" spans="2:4" ht="15" x14ac:dyDescent="0.2">
      <c r="B104" s="32"/>
      <c r="C104" s="32"/>
      <c r="D104" s="32"/>
    </row>
    <row r="105" spans="2:4" ht="15" x14ac:dyDescent="0.2">
      <c r="B105" s="32"/>
      <c r="C105" s="32"/>
      <c r="D105" s="32"/>
    </row>
    <row r="106" spans="2:4" ht="15" x14ac:dyDescent="0.2">
      <c r="B106" s="32"/>
      <c r="C106" s="32"/>
      <c r="D106" s="32"/>
    </row>
    <row r="107" spans="2:4" ht="15" x14ac:dyDescent="0.2">
      <c r="B107" s="32"/>
      <c r="C107" s="32"/>
      <c r="D107" s="32"/>
    </row>
    <row r="108" spans="2:4" ht="15" x14ac:dyDescent="0.2">
      <c r="B108" s="32"/>
      <c r="C108" s="32"/>
      <c r="D108" s="32"/>
    </row>
    <row r="109" spans="2:4" ht="15" x14ac:dyDescent="0.2">
      <c r="B109" s="32"/>
      <c r="C109" s="32"/>
      <c r="D109" s="32"/>
    </row>
    <row r="110" spans="2:4" ht="15" x14ac:dyDescent="0.2">
      <c r="B110" s="32"/>
      <c r="C110" s="32"/>
      <c r="D110" s="32"/>
    </row>
    <row r="111" spans="2:4" ht="15" x14ac:dyDescent="0.2">
      <c r="C111" s="32"/>
      <c r="D111" s="32"/>
    </row>
  </sheetData>
  <mergeCells count="29">
    <mergeCell ref="AW8:BB8"/>
    <mergeCell ref="AQ8:AV8"/>
    <mergeCell ref="AK8:AP8"/>
    <mergeCell ref="D9:F9"/>
    <mergeCell ref="D7:I7"/>
    <mergeCell ref="AZ9:BB9"/>
    <mergeCell ref="K9:M9"/>
    <mergeCell ref="N9:P9"/>
    <mergeCell ref="R9:T9"/>
    <mergeCell ref="U9:W9"/>
    <mergeCell ref="AN9:AP9"/>
    <mergeCell ref="AQ9:AS9"/>
    <mergeCell ref="AW9:AY9"/>
    <mergeCell ref="B1:D1"/>
    <mergeCell ref="B5:D5"/>
    <mergeCell ref="Q7:AI7"/>
    <mergeCell ref="AT9:AV9"/>
    <mergeCell ref="AG9:AI9"/>
    <mergeCell ref="AK9:AM9"/>
    <mergeCell ref="X9:Z9"/>
    <mergeCell ref="AA9:AC9"/>
    <mergeCell ref="AJ7:BH7"/>
    <mergeCell ref="AD9:AF9"/>
    <mergeCell ref="AD8:AI8"/>
    <mergeCell ref="J7:P7"/>
    <mergeCell ref="G9:I9"/>
    <mergeCell ref="X8:AC8"/>
    <mergeCell ref="R8:W8"/>
    <mergeCell ref="BC8:BH8"/>
  </mergeCells>
  <pageMargins left="0.75" right="0.75" top="1" bottom="1" header="0.5" footer="0.5"/>
  <pageSetup paperSize="9" scale="21" orientation="landscape" verticalDpi="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I13"/>
  <sheetViews>
    <sheetView workbookViewId="0"/>
  </sheetViews>
  <sheetFormatPr defaultRowHeight="12.75" x14ac:dyDescent="0.2"/>
  <cols>
    <col min="1" max="1" width="12" style="22" customWidth="1"/>
    <col min="2" max="2" width="34.28515625" style="22" customWidth="1"/>
    <col min="3" max="3" width="25.5703125" style="22" customWidth="1"/>
    <col min="4" max="4" width="50.28515625" style="22" customWidth="1"/>
    <col min="5" max="5" width="20.140625" style="22" customWidth="1"/>
    <col min="6" max="6" width="5.7109375" style="22" customWidth="1"/>
    <col min="7" max="9" width="19.85546875" style="22" customWidth="1"/>
    <col min="10" max="10" width="18.28515625" style="22" customWidth="1"/>
    <col min="11" max="16384" width="9.140625" style="22"/>
  </cols>
  <sheetData>
    <row r="1" spans="2:9" ht="20.25" x14ac:dyDescent="0.3">
      <c r="B1" s="23" t="s">
        <v>284</v>
      </c>
      <c r="C1" s="21"/>
      <c r="D1" s="21"/>
      <c r="E1" s="21"/>
      <c r="F1" s="21"/>
      <c r="G1" s="21"/>
      <c r="H1" s="21"/>
      <c r="I1" s="21"/>
    </row>
    <row r="2" spans="2:9" ht="15" x14ac:dyDescent="0.25">
      <c r="B2" s="68" t="str">
        <f>Tradingname</f>
        <v>DBP Development Group Pty Ltd</v>
      </c>
      <c r="C2" s="69"/>
    </row>
    <row r="3" spans="2:9" ht="18" customHeight="1" x14ac:dyDescent="0.45">
      <c r="B3" s="70" t="s">
        <v>287</v>
      </c>
      <c r="C3" s="71" t="str">
        <f>TEXT(Yearstart,"dd/mm/yyyy")&amp;" to "&amp;TEXT(Yearending,"dd/mm/yyyy")</f>
        <v>01/01/2019 to 31/12/2019</v>
      </c>
      <c r="D3" s="59"/>
      <c r="E3" s="59"/>
    </row>
    <row r="4" spans="2:9" ht="20.25" x14ac:dyDescent="0.3">
      <c r="B4" s="20"/>
    </row>
    <row r="5" spans="2:9" ht="15.75" x14ac:dyDescent="0.25">
      <c r="B5" s="34" t="s">
        <v>285</v>
      </c>
    </row>
    <row r="6" spans="2:9" x14ac:dyDescent="0.2">
      <c r="B6" s="24"/>
      <c r="C6" s="27"/>
      <c r="D6" s="27"/>
      <c r="E6" s="27"/>
      <c r="G6" s="35"/>
      <c r="H6" s="29"/>
      <c r="I6" s="29"/>
    </row>
    <row r="7" spans="2:9" ht="57" customHeight="1" x14ac:dyDescent="0.2">
      <c r="B7" s="392" t="s">
        <v>162</v>
      </c>
      <c r="C7" s="393"/>
      <c r="D7" s="393"/>
      <c r="E7" s="394"/>
    </row>
    <row r="8" spans="2:9" ht="13.5" customHeight="1" x14ac:dyDescent="0.2">
      <c r="B8" s="391" t="s">
        <v>339</v>
      </c>
      <c r="C8" s="391"/>
      <c r="D8" s="391"/>
      <c r="E8" s="391"/>
    </row>
    <row r="9" spans="2:9" ht="13.5" customHeight="1" x14ac:dyDescent="0.2">
      <c r="B9" s="391" t="s">
        <v>340</v>
      </c>
      <c r="C9" s="391"/>
      <c r="D9" s="391"/>
      <c r="E9" s="391"/>
    </row>
    <row r="10" spans="2:9" ht="13.5" customHeight="1" x14ac:dyDescent="0.2">
      <c r="B10" s="391"/>
      <c r="C10" s="391"/>
      <c r="D10" s="391"/>
      <c r="E10" s="391"/>
    </row>
    <row r="11" spans="2:9" ht="13.5" customHeight="1" x14ac:dyDescent="0.2">
      <c r="B11" s="391"/>
      <c r="C11" s="391"/>
      <c r="D11" s="391"/>
      <c r="E11" s="391"/>
    </row>
    <row r="12" spans="2:9" ht="13.5" customHeight="1" x14ac:dyDescent="0.2">
      <c r="B12" s="391"/>
      <c r="C12" s="391"/>
      <c r="D12" s="391"/>
      <c r="E12" s="391"/>
    </row>
    <row r="13" spans="2:9" ht="13.5" customHeight="1" x14ac:dyDescent="0.2">
      <c r="B13" s="391"/>
      <c r="C13" s="391"/>
      <c r="D13" s="391"/>
      <c r="E13" s="391"/>
    </row>
  </sheetData>
  <mergeCells count="7">
    <mergeCell ref="B13:E13"/>
    <mergeCell ref="B7:E7"/>
    <mergeCell ref="B8:E8"/>
    <mergeCell ref="B9:E9"/>
    <mergeCell ref="B10:E10"/>
    <mergeCell ref="B11:E11"/>
    <mergeCell ref="B12:E12"/>
  </mergeCells>
  <pageMargins left="0.75" right="0.75" top="1" bottom="1" header="0.5" footer="0.5"/>
  <pageSetup paperSize="9" scale="59" orientation="landscape" r:id="rId1"/>
  <headerFooter alignWithMargins="0"/>
  <colBreaks count="1" manualBreakCount="1">
    <brk id="6" max="22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/>
  </sheetViews>
  <sheetFormatPr defaultRowHeight="12.75" x14ac:dyDescent="0.2"/>
  <cols>
    <col min="1" max="1" width="11.7109375" style="22" customWidth="1"/>
    <col min="2" max="2" width="22.42578125" style="22" customWidth="1"/>
    <col min="3" max="3" width="15.85546875" style="22" customWidth="1"/>
    <col min="4" max="4" width="84.28515625" style="22" customWidth="1"/>
    <col min="5" max="16384" width="9.140625" style="22"/>
  </cols>
  <sheetData>
    <row r="1" spans="1:4" ht="20.25" x14ac:dyDescent="0.3">
      <c r="B1" s="23" t="s">
        <v>276</v>
      </c>
      <c r="C1" s="21"/>
      <c r="D1" s="21"/>
    </row>
    <row r="2" spans="1:4" ht="15" x14ac:dyDescent="0.25">
      <c r="B2" s="68" t="str">
        <f>Tradingname</f>
        <v>DBP Development Group Pty Ltd</v>
      </c>
      <c r="C2" s="69"/>
    </row>
    <row r="3" spans="1:4" ht="15.75" customHeight="1" x14ac:dyDescent="0.45">
      <c r="B3" s="70" t="s">
        <v>223</v>
      </c>
      <c r="C3" s="71">
        <f>Yearending</f>
        <v>43830</v>
      </c>
      <c r="D3" s="59"/>
    </row>
    <row r="4" spans="1:4" ht="20.25" x14ac:dyDescent="0.3">
      <c r="B4" s="20"/>
    </row>
    <row r="5" spans="1:4" x14ac:dyDescent="0.2">
      <c r="A5" s="297" t="s">
        <v>357</v>
      </c>
    </row>
    <row r="6" spans="1:4" x14ac:dyDescent="0.2">
      <c r="A6" s="297" t="s">
        <v>350</v>
      </c>
    </row>
    <row r="7" spans="1:4" x14ac:dyDescent="0.2">
      <c r="A7" s="297"/>
    </row>
    <row r="8" spans="1:4" x14ac:dyDescent="0.2">
      <c r="A8" s="297" t="s">
        <v>346</v>
      </c>
    </row>
    <row r="9" spans="1:4" x14ac:dyDescent="0.2">
      <c r="A9" s="298" t="s">
        <v>347</v>
      </c>
    </row>
    <row r="10" spans="1:4" x14ac:dyDescent="0.2">
      <c r="A10" s="298" t="s">
        <v>348</v>
      </c>
    </row>
    <row r="11" spans="1:4" x14ac:dyDescent="0.2">
      <c r="A11" s="299"/>
    </row>
    <row r="12" spans="1:4" x14ac:dyDescent="0.2">
      <c r="A12" s="297" t="s">
        <v>351</v>
      </c>
    </row>
    <row r="13" spans="1:4" x14ac:dyDescent="0.2">
      <c r="A13" s="22" t="s">
        <v>352</v>
      </c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/>
    <pageSetUpPr fitToPage="1"/>
  </sheetPr>
  <dimension ref="A1:T55"/>
  <sheetViews>
    <sheetView workbookViewId="0"/>
  </sheetViews>
  <sheetFormatPr defaultRowHeight="23.25" x14ac:dyDescent="0.35"/>
  <cols>
    <col min="1" max="1" width="6.140625" style="9" customWidth="1"/>
    <col min="2" max="2" width="5.7109375" style="9" customWidth="1"/>
    <col min="3" max="4" width="16.7109375" style="9" customWidth="1"/>
    <col min="5" max="5" width="15" style="9" customWidth="1"/>
    <col min="6" max="6" width="5.7109375" style="9" customWidth="1"/>
    <col min="7" max="8" width="16.7109375" style="9" customWidth="1"/>
    <col min="9" max="9" width="13.28515625" style="9" customWidth="1"/>
    <col min="10" max="10" width="3.5703125" style="9" customWidth="1"/>
    <col min="11" max="11" width="3.28515625" style="9" customWidth="1"/>
    <col min="12" max="12" width="3.7109375" style="9" customWidth="1"/>
    <col min="13" max="18" width="10.7109375" style="9" customWidth="1"/>
    <col min="19" max="19" width="4" style="9" customWidth="1"/>
    <col min="20" max="16384" width="9.140625" style="9"/>
  </cols>
  <sheetData>
    <row r="1" spans="1:20" ht="23.25" customHeight="1" thickBot="1" x14ac:dyDescent="0.4">
      <c r="A1" s="9" t="s">
        <v>18</v>
      </c>
    </row>
    <row r="2" spans="1:20" ht="15" customHeight="1" x14ac:dyDescent="0.35">
      <c r="B2" s="103"/>
      <c r="C2" s="95"/>
      <c r="D2" s="95"/>
      <c r="E2" s="95"/>
      <c r="F2" s="95"/>
      <c r="G2" s="95"/>
      <c r="H2" s="95"/>
      <c r="I2" s="95"/>
      <c r="J2" s="95"/>
      <c r="K2" s="96"/>
      <c r="L2" s="10"/>
      <c r="M2" s="10"/>
      <c r="N2" s="10"/>
      <c r="O2" s="10"/>
      <c r="P2" s="10"/>
      <c r="Q2" s="10"/>
      <c r="R2" s="10"/>
      <c r="S2" s="10"/>
      <c r="T2" s="11"/>
    </row>
    <row r="3" spans="1:20" ht="21" customHeight="1" x14ac:dyDescent="0.35">
      <c r="B3" s="104"/>
      <c r="C3" s="97"/>
      <c r="D3" s="98"/>
      <c r="E3" s="97"/>
      <c r="F3" s="98" t="s">
        <v>19</v>
      </c>
      <c r="G3" s="97"/>
      <c r="H3" s="98"/>
      <c r="I3" s="97"/>
      <c r="J3" s="97"/>
      <c r="K3" s="99"/>
      <c r="L3" s="12"/>
      <c r="M3" s="12"/>
      <c r="N3" s="12"/>
      <c r="O3" s="12"/>
      <c r="P3" s="12"/>
      <c r="Q3" s="12"/>
      <c r="R3" s="12"/>
      <c r="S3" s="13"/>
      <c r="T3" s="11"/>
    </row>
    <row r="4" spans="1:20" ht="15" customHeight="1" thickBot="1" x14ac:dyDescent="0.4">
      <c r="B4" s="104"/>
      <c r="C4" s="100"/>
      <c r="D4" s="101"/>
      <c r="E4" s="100"/>
      <c r="F4" s="100"/>
      <c r="G4" s="100"/>
      <c r="H4" s="102"/>
      <c r="I4" s="100"/>
      <c r="J4" s="100"/>
      <c r="K4" s="99"/>
      <c r="L4" s="14"/>
      <c r="M4" s="14"/>
      <c r="N4" s="14"/>
      <c r="O4" s="14"/>
      <c r="P4" s="14"/>
      <c r="Q4" s="14"/>
      <c r="R4" s="14"/>
      <c r="S4" s="10"/>
      <c r="T4" s="11"/>
    </row>
    <row r="5" spans="1:20" s="15" customFormat="1" ht="15" customHeight="1" x14ac:dyDescent="0.2">
      <c r="B5" s="105"/>
      <c r="C5" s="106"/>
      <c r="D5" s="106"/>
      <c r="E5" s="106"/>
      <c r="F5" s="106"/>
      <c r="G5" s="106"/>
      <c r="H5" s="106"/>
      <c r="I5" s="106"/>
      <c r="J5" s="106"/>
      <c r="K5" s="107"/>
      <c r="L5" s="16"/>
      <c r="M5" s="14"/>
      <c r="N5" s="14"/>
      <c r="O5" s="14"/>
      <c r="P5" s="14"/>
      <c r="Q5" s="14"/>
      <c r="R5" s="14"/>
      <c r="S5" s="12"/>
      <c r="T5" s="17"/>
    </row>
    <row r="6" spans="1:20" s="65" customFormat="1" ht="15" customHeight="1" x14ac:dyDescent="0.2">
      <c r="B6" s="108"/>
      <c r="C6" s="109"/>
      <c r="D6" s="109"/>
      <c r="E6" s="109"/>
      <c r="F6" s="109"/>
      <c r="G6" s="109"/>
      <c r="H6" s="109"/>
      <c r="I6" s="109"/>
      <c r="J6" s="109"/>
      <c r="K6" s="110"/>
      <c r="L6" s="16"/>
      <c r="M6" s="14"/>
      <c r="N6" s="14"/>
      <c r="O6" s="14"/>
      <c r="P6" s="14"/>
      <c r="Q6" s="14"/>
      <c r="R6" s="14"/>
      <c r="S6" s="12"/>
      <c r="T6" s="14"/>
    </row>
    <row r="7" spans="1:20" s="65" customFormat="1" ht="15" customHeight="1" x14ac:dyDescent="0.2">
      <c r="B7" s="108"/>
      <c r="C7" s="109"/>
      <c r="D7" s="109"/>
      <c r="E7" s="109"/>
      <c r="F7" s="109"/>
      <c r="G7" s="109"/>
      <c r="H7" s="109"/>
      <c r="I7" s="109"/>
      <c r="J7" s="109"/>
      <c r="K7" s="110"/>
      <c r="L7" s="16"/>
      <c r="M7" s="14"/>
      <c r="N7" s="14"/>
      <c r="O7" s="14"/>
      <c r="P7" s="14"/>
      <c r="Q7" s="14"/>
      <c r="R7" s="14"/>
      <c r="S7" s="12"/>
      <c r="T7" s="14"/>
    </row>
    <row r="8" spans="1:20" s="65" customFormat="1" ht="15" customHeight="1" x14ac:dyDescent="0.2">
      <c r="B8" s="108"/>
      <c r="C8" s="109"/>
      <c r="D8" s="109"/>
      <c r="E8" s="109"/>
      <c r="F8" s="109"/>
      <c r="G8" s="109"/>
      <c r="H8" s="109"/>
      <c r="I8" s="109"/>
      <c r="J8" s="109"/>
      <c r="K8" s="110"/>
      <c r="L8" s="16"/>
      <c r="M8" s="14"/>
      <c r="N8" s="14"/>
      <c r="O8" s="14"/>
      <c r="P8" s="14"/>
      <c r="Q8" s="14"/>
      <c r="R8" s="14"/>
      <c r="S8" s="12"/>
      <c r="T8" s="14"/>
    </row>
    <row r="9" spans="1:20" s="65" customFormat="1" ht="15" customHeight="1" x14ac:dyDescent="0.2">
      <c r="B9" s="108"/>
      <c r="C9" s="109"/>
      <c r="D9" s="109"/>
      <c r="E9" s="109"/>
      <c r="F9" s="109"/>
      <c r="G9" s="109"/>
      <c r="H9" s="109"/>
      <c r="I9" s="109"/>
      <c r="J9" s="109"/>
      <c r="K9" s="110"/>
      <c r="L9" s="16"/>
      <c r="M9" s="14"/>
      <c r="N9" s="14"/>
      <c r="O9" s="14"/>
      <c r="P9" s="14"/>
      <c r="Q9" s="14"/>
      <c r="R9" s="14"/>
      <c r="S9" s="12"/>
      <c r="T9" s="14"/>
    </row>
    <row r="10" spans="1:20" s="65" customFormat="1" ht="15" customHeight="1" x14ac:dyDescent="0.2">
      <c r="B10" s="108"/>
      <c r="C10" s="109"/>
      <c r="D10" s="109"/>
      <c r="E10" s="109"/>
      <c r="F10" s="109"/>
      <c r="G10" s="109"/>
      <c r="H10" s="109"/>
      <c r="I10" s="109"/>
      <c r="J10" s="109"/>
      <c r="K10" s="110"/>
      <c r="L10" s="16"/>
      <c r="M10" s="14"/>
      <c r="N10" s="14"/>
      <c r="O10" s="14"/>
      <c r="P10" s="14"/>
      <c r="Q10" s="14"/>
      <c r="R10" s="14"/>
      <c r="S10" s="12"/>
      <c r="T10" s="14"/>
    </row>
    <row r="11" spans="1:20" s="65" customFormat="1" ht="15" customHeight="1" x14ac:dyDescent="0.2">
      <c r="B11" s="108"/>
      <c r="C11" s="109"/>
      <c r="D11" s="109"/>
      <c r="E11" s="109"/>
      <c r="F11" s="109"/>
      <c r="G11" s="109"/>
      <c r="H11" s="109"/>
      <c r="I11" s="109"/>
      <c r="J11" s="109"/>
      <c r="K11" s="110"/>
      <c r="L11" s="16"/>
      <c r="M11" s="14"/>
      <c r="N11" s="14"/>
      <c r="O11" s="14"/>
      <c r="P11" s="14"/>
      <c r="Q11" s="14"/>
      <c r="R11" s="14"/>
      <c r="S11" s="12"/>
      <c r="T11" s="14"/>
    </row>
    <row r="12" spans="1:20" s="65" customFormat="1" ht="15" customHeight="1" x14ac:dyDescent="0.2">
      <c r="B12" s="108"/>
      <c r="C12" s="109"/>
      <c r="D12" s="109"/>
      <c r="E12" s="109"/>
      <c r="F12" s="109"/>
      <c r="G12" s="109"/>
      <c r="H12" s="109"/>
      <c r="I12" s="109"/>
      <c r="J12" s="109"/>
      <c r="K12" s="110"/>
      <c r="L12" s="16"/>
      <c r="M12" s="14"/>
      <c r="N12" s="14"/>
      <c r="O12" s="14"/>
      <c r="P12" s="14"/>
      <c r="Q12" s="14"/>
      <c r="R12" s="14"/>
      <c r="S12" s="12"/>
      <c r="T12" s="14"/>
    </row>
    <row r="13" spans="1:20" s="65" customFormat="1" ht="15" customHeight="1" x14ac:dyDescent="0.2">
      <c r="B13" s="108"/>
      <c r="C13" s="109"/>
      <c r="D13" s="109"/>
      <c r="E13" s="109"/>
      <c r="F13" s="109"/>
      <c r="G13" s="109"/>
      <c r="H13" s="109"/>
      <c r="I13" s="109"/>
      <c r="J13" s="109"/>
      <c r="K13" s="110"/>
      <c r="L13" s="16"/>
      <c r="M13" s="14"/>
      <c r="N13" s="14"/>
      <c r="O13" s="14"/>
      <c r="P13" s="14"/>
      <c r="Q13" s="14"/>
      <c r="R13" s="14"/>
      <c r="S13" s="12"/>
      <c r="T13" s="14"/>
    </row>
    <row r="14" spans="1:20" s="65" customFormat="1" ht="15" customHeight="1" x14ac:dyDescent="0.2">
      <c r="B14" s="108"/>
      <c r="C14" s="343"/>
      <c r="D14" s="343"/>
      <c r="E14" s="343"/>
      <c r="F14" s="109"/>
      <c r="G14" s="109"/>
      <c r="H14" s="109"/>
      <c r="I14" s="109"/>
      <c r="J14" s="109"/>
      <c r="K14" s="110"/>
      <c r="L14" s="16"/>
      <c r="M14" s="14"/>
      <c r="N14" s="14"/>
      <c r="O14" s="14"/>
      <c r="P14" s="14"/>
      <c r="Q14" s="14"/>
      <c r="R14" s="14"/>
      <c r="S14" s="12"/>
      <c r="T14" s="14"/>
    </row>
    <row r="15" spans="1:20" s="65" customFormat="1" ht="15" customHeight="1" x14ac:dyDescent="0.2">
      <c r="B15" s="108"/>
      <c r="C15" s="109"/>
      <c r="D15" s="109"/>
      <c r="E15" s="109"/>
      <c r="F15" s="109"/>
      <c r="G15" s="109"/>
      <c r="H15" s="109"/>
      <c r="I15" s="109"/>
      <c r="J15" s="109"/>
      <c r="K15" s="110"/>
      <c r="L15" s="16"/>
      <c r="M15" s="66"/>
      <c r="N15" s="14"/>
      <c r="O15" s="14"/>
      <c r="P15" s="14"/>
      <c r="Q15" s="14"/>
      <c r="R15" s="14"/>
      <c r="S15" s="12"/>
      <c r="T15" s="14"/>
    </row>
    <row r="16" spans="1:20" s="65" customFormat="1" ht="15" customHeight="1" x14ac:dyDescent="0.2">
      <c r="B16" s="108"/>
      <c r="C16" s="109"/>
      <c r="D16" s="109"/>
      <c r="E16" s="109"/>
      <c r="F16" s="109"/>
      <c r="G16" s="109"/>
      <c r="H16" s="109"/>
      <c r="I16" s="109"/>
      <c r="J16" s="109"/>
      <c r="K16" s="110"/>
      <c r="L16" s="16"/>
      <c r="M16" s="14"/>
      <c r="N16" s="14"/>
      <c r="O16" s="14"/>
      <c r="P16" s="14"/>
      <c r="Q16" s="14"/>
      <c r="R16" s="14"/>
      <c r="S16" s="12"/>
      <c r="T16" s="14"/>
    </row>
    <row r="17" spans="1:20" s="65" customFormat="1" ht="15" customHeight="1" x14ac:dyDescent="0.2">
      <c r="B17" s="108"/>
      <c r="C17" s="109"/>
      <c r="D17" s="109"/>
      <c r="E17" s="109"/>
      <c r="F17" s="109"/>
      <c r="G17" s="109"/>
      <c r="H17" s="109"/>
      <c r="I17" s="109"/>
      <c r="J17" s="109"/>
      <c r="K17" s="110"/>
      <c r="L17" s="16"/>
      <c r="M17" s="14"/>
      <c r="N17" s="14"/>
      <c r="O17" s="14"/>
      <c r="P17" s="14"/>
      <c r="Q17" s="14"/>
      <c r="R17" s="14"/>
      <c r="S17" s="12"/>
      <c r="T17" s="14"/>
    </row>
    <row r="18" spans="1:20" s="65" customFormat="1" ht="15" customHeight="1" x14ac:dyDescent="0.2">
      <c r="B18" s="108"/>
      <c r="C18" s="109"/>
      <c r="D18" s="109"/>
      <c r="E18" s="109"/>
      <c r="F18" s="109"/>
      <c r="G18" s="109"/>
      <c r="H18" s="109"/>
      <c r="I18" s="109"/>
      <c r="J18" s="109"/>
      <c r="K18" s="110"/>
      <c r="L18" s="16"/>
      <c r="M18" s="14"/>
      <c r="N18" s="14"/>
      <c r="O18" s="14"/>
      <c r="P18" s="14"/>
      <c r="Q18" s="14"/>
      <c r="R18" s="14"/>
      <c r="S18" s="12"/>
      <c r="T18" s="14"/>
    </row>
    <row r="19" spans="1:20" s="65" customFormat="1" ht="15" customHeight="1" x14ac:dyDescent="0.2">
      <c r="B19" s="108"/>
      <c r="C19" s="109"/>
      <c r="D19" s="109"/>
      <c r="E19" s="109"/>
      <c r="F19" s="109"/>
      <c r="G19" s="109"/>
      <c r="H19" s="109"/>
      <c r="I19" s="109"/>
      <c r="J19" s="109"/>
      <c r="K19" s="110"/>
      <c r="L19" s="16"/>
      <c r="M19" s="14"/>
      <c r="N19" s="14"/>
      <c r="O19" s="14"/>
      <c r="P19" s="14"/>
      <c r="Q19" s="14"/>
      <c r="R19" s="14"/>
      <c r="S19" s="12"/>
      <c r="T19" s="14"/>
    </row>
    <row r="20" spans="1:20" s="65" customFormat="1" ht="15" customHeight="1" x14ac:dyDescent="0.2">
      <c r="B20" s="108"/>
      <c r="C20" s="109"/>
      <c r="D20" s="109"/>
      <c r="E20" s="109"/>
      <c r="F20" s="109"/>
      <c r="G20" s="109"/>
      <c r="H20" s="109"/>
      <c r="I20" s="109"/>
      <c r="J20" s="109"/>
      <c r="K20" s="110"/>
      <c r="L20" s="16"/>
      <c r="M20" s="14"/>
      <c r="N20" s="14"/>
      <c r="O20" s="14"/>
      <c r="P20" s="14"/>
      <c r="Q20" s="14"/>
      <c r="R20" s="14"/>
      <c r="S20" s="12"/>
      <c r="T20" s="14"/>
    </row>
    <row r="21" spans="1:20" s="65" customFormat="1" ht="15.75" customHeight="1" x14ac:dyDescent="0.2">
      <c r="B21" s="108"/>
      <c r="C21" s="109"/>
      <c r="D21" s="109"/>
      <c r="E21" s="109"/>
      <c r="F21" s="109"/>
      <c r="G21" s="109"/>
      <c r="H21" s="109"/>
      <c r="I21" s="109"/>
      <c r="J21" s="109"/>
      <c r="K21" s="110"/>
      <c r="L21" s="16"/>
      <c r="M21" s="14"/>
      <c r="N21" s="14"/>
      <c r="O21" s="14"/>
      <c r="P21" s="14"/>
      <c r="Q21" s="14"/>
      <c r="R21" s="14"/>
      <c r="S21" s="12"/>
      <c r="T21" s="14"/>
    </row>
    <row r="22" spans="1:20" s="65" customFormat="1" ht="15.75" customHeight="1" x14ac:dyDescent="0.2">
      <c r="B22" s="108"/>
      <c r="C22" s="109"/>
      <c r="D22" s="109"/>
      <c r="E22" s="109"/>
      <c r="F22" s="109"/>
      <c r="G22" s="109"/>
      <c r="H22" s="109"/>
      <c r="I22" s="109"/>
      <c r="J22" s="109"/>
      <c r="K22" s="110"/>
      <c r="L22" s="16"/>
      <c r="M22" s="14"/>
      <c r="N22" s="14"/>
      <c r="O22" s="14"/>
      <c r="P22" s="14"/>
      <c r="Q22" s="14"/>
      <c r="R22" s="14"/>
      <c r="S22" s="12"/>
      <c r="T22" s="14"/>
    </row>
    <row r="23" spans="1:20" s="65" customFormat="1" ht="15" customHeight="1" x14ac:dyDescent="0.2">
      <c r="B23" s="108"/>
      <c r="C23" s="109"/>
      <c r="D23" s="109"/>
      <c r="E23" s="109"/>
      <c r="F23" s="109"/>
      <c r="G23" s="109"/>
      <c r="H23" s="109"/>
      <c r="I23" s="109"/>
      <c r="J23" s="109"/>
      <c r="K23" s="110"/>
      <c r="L23" s="16"/>
      <c r="M23" s="14"/>
      <c r="N23" s="14"/>
      <c r="O23" s="14"/>
      <c r="P23" s="14"/>
      <c r="Q23" s="14"/>
      <c r="R23" s="14"/>
      <c r="S23" s="12"/>
      <c r="T23" s="14"/>
    </row>
    <row r="24" spans="1:20" s="65" customFormat="1" ht="15" customHeight="1" x14ac:dyDescent="0.2">
      <c r="B24" s="108"/>
      <c r="C24" s="109"/>
      <c r="D24" s="109"/>
      <c r="E24" s="109"/>
      <c r="F24" s="109"/>
      <c r="G24" s="109"/>
      <c r="H24" s="109"/>
      <c r="I24" s="109"/>
      <c r="J24" s="109"/>
      <c r="K24" s="110"/>
      <c r="L24" s="16"/>
      <c r="M24" s="14"/>
      <c r="N24" s="14"/>
      <c r="O24" s="14"/>
      <c r="P24" s="14"/>
      <c r="Q24" s="14"/>
      <c r="R24" s="14"/>
      <c r="S24" s="12"/>
      <c r="T24" s="14"/>
    </row>
    <row r="25" spans="1:20" s="65" customFormat="1" ht="15" customHeight="1" x14ac:dyDescent="0.2">
      <c r="B25" s="108"/>
      <c r="C25" s="109"/>
      <c r="D25" s="109"/>
      <c r="E25" s="109"/>
      <c r="F25" s="109"/>
      <c r="G25" s="109"/>
      <c r="H25" s="109"/>
      <c r="I25" s="109"/>
      <c r="J25" s="109"/>
      <c r="K25" s="110"/>
      <c r="L25" s="16"/>
      <c r="M25" s="14"/>
      <c r="N25" s="14"/>
      <c r="O25" s="14"/>
      <c r="P25" s="14"/>
      <c r="Q25" s="14"/>
      <c r="R25" s="14"/>
      <c r="S25" s="12"/>
      <c r="T25" s="14"/>
    </row>
    <row r="26" spans="1:20" s="65" customFormat="1" ht="15" customHeight="1" x14ac:dyDescent="0.2">
      <c r="B26" s="108"/>
      <c r="C26" s="109"/>
      <c r="D26" s="111"/>
      <c r="E26" s="109"/>
      <c r="F26" s="109"/>
      <c r="G26" s="109"/>
      <c r="H26" s="109"/>
      <c r="I26" s="109"/>
      <c r="J26" s="109"/>
      <c r="K26" s="110"/>
      <c r="L26" s="16"/>
      <c r="M26" s="14"/>
      <c r="N26" s="14"/>
      <c r="O26" s="14"/>
      <c r="P26" s="14"/>
      <c r="Q26" s="14"/>
      <c r="R26" s="14"/>
      <c r="S26" s="12"/>
      <c r="T26" s="14"/>
    </row>
    <row r="27" spans="1:20" s="65" customFormat="1" ht="15" customHeight="1" x14ac:dyDescent="0.2">
      <c r="A27" s="14"/>
      <c r="B27" s="108"/>
      <c r="C27" s="111"/>
      <c r="D27" s="111"/>
      <c r="E27" s="109"/>
      <c r="F27" s="109"/>
      <c r="G27" s="109"/>
      <c r="H27" s="109"/>
      <c r="I27" s="109"/>
      <c r="J27" s="109"/>
      <c r="K27" s="110"/>
      <c r="L27" s="16"/>
      <c r="M27" s="14"/>
      <c r="N27" s="14"/>
      <c r="O27" s="14"/>
      <c r="P27" s="14"/>
      <c r="Q27" s="14"/>
      <c r="R27" s="14"/>
      <c r="S27" s="12"/>
      <c r="T27" s="14"/>
    </row>
    <row r="28" spans="1:20" s="65" customFormat="1" ht="15" customHeight="1" x14ac:dyDescent="0.2">
      <c r="A28" s="14"/>
      <c r="B28" s="108"/>
      <c r="C28" s="111"/>
      <c r="D28" s="111"/>
      <c r="E28" s="109"/>
      <c r="F28" s="109"/>
      <c r="G28" s="109"/>
      <c r="H28" s="109"/>
      <c r="I28" s="109"/>
      <c r="J28" s="109"/>
      <c r="K28" s="110"/>
      <c r="L28" s="16"/>
      <c r="M28" s="14"/>
      <c r="N28" s="14"/>
      <c r="O28" s="14"/>
      <c r="P28" s="14"/>
      <c r="Q28" s="14"/>
      <c r="R28" s="14"/>
      <c r="S28" s="12"/>
      <c r="T28" s="14"/>
    </row>
    <row r="29" spans="1:20" s="65" customFormat="1" ht="15" customHeight="1" x14ac:dyDescent="0.2">
      <c r="A29" s="14"/>
      <c r="B29" s="108"/>
      <c r="C29" s="111"/>
      <c r="D29" s="111"/>
      <c r="E29" s="109"/>
      <c r="F29" s="109"/>
      <c r="G29" s="109"/>
      <c r="H29" s="109"/>
      <c r="I29" s="109"/>
      <c r="J29" s="109"/>
      <c r="K29" s="110"/>
      <c r="L29" s="16"/>
      <c r="M29" s="14"/>
      <c r="N29" s="14"/>
      <c r="O29" s="14"/>
      <c r="P29" s="14"/>
      <c r="Q29" s="14"/>
      <c r="R29" s="14"/>
      <c r="S29" s="12"/>
      <c r="T29" s="14"/>
    </row>
    <row r="30" spans="1:20" s="65" customFormat="1" ht="15" customHeight="1" x14ac:dyDescent="0.2">
      <c r="A30" s="14"/>
      <c r="B30" s="108"/>
      <c r="C30" s="109"/>
      <c r="D30" s="109"/>
      <c r="E30" s="109"/>
      <c r="F30" s="109"/>
      <c r="G30" s="109"/>
      <c r="H30" s="109"/>
      <c r="I30" s="109"/>
      <c r="J30" s="109"/>
      <c r="K30" s="110"/>
      <c r="L30" s="16"/>
      <c r="M30" s="14"/>
      <c r="N30" s="14"/>
      <c r="O30" s="14"/>
      <c r="P30" s="14"/>
      <c r="Q30" s="14"/>
      <c r="R30" s="14"/>
      <c r="S30" s="12"/>
      <c r="T30" s="14"/>
    </row>
    <row r="31" spans="1:20" s="65" customFormat="1" ht="15" customHeight="1" x14ac:dyDescent="0.2">
      <c r="A31" s="14"/>
      <c r="B31" s="108"/>
      <c r="C31" s="109"/>
      <c r="D31" s="109"/>
      <c r="E31" s="109"/>
      <c r="F31" s="109"/>
      <c r="G31" s="109"/>
      <c r="H31" s="109"/>
      <c r="I31" s="109"/>
      <c r="J31" s="112"/>
      <c r="K31" s="110"/>
      <c r="L31" s="18"/>
      <c r="M31" s="12"/>
      <c r="N31" s="12"/>
      <c r="O31" s="12"/>
      <c r="P31" s="12"/>
      <c r="Q31" s="12"/>
      <c r="R31" s="12"/>
      <c r="S31" s="12"/>
      <c r="T31" s="14"/>
    </row>
    <row r="32" spans="1:20" s="65" customFormat="1" ht="15" customHeight="1" x14ac:dyDescent="0.2">
      <c r="A32" s="14"/>
      <c r="B32" s="108"/>
      <c r="C32" s="109"/>
      <c r="D32" s="109"/>
      <c r="E32" s="109"/>
      <c r="F32" s="109"/>
      <c r="G32" s="109"/>
      <c r="H32" s="109"/>
      <c r="I32" s="109"/>
      <c r="J32" s="112"/>
      <c r="K32" s="110"/>
      <c r="L32" s="18"/>
      <c r="M32" s="12"/>
      <c r="N32" s="12"/>
      <c r="O32" s="12"/>
      <c r="P32" s="12"/>
      <c r="Q32" s="12"/>
      <c r="R32" s="12"/>
      <c r="S32" s="12"/>
      <c r="T32" s="14"/>
    </row>
    <row r="33" spans="1:20" s="65" customFormat="1" ht="15" customHeight="1" x14ac:dyDescent="0.2">
      <c r="A33" s="14"/>
      <c r="B33" s="108"/>
      <c r="C33" s="109"/>
      <c r="D33" s="109"/>
      <c r="E33" s="109"/>
      <c r="F33" s="109"/>
      <c r="G33" s="109"/>
      <c r="H33" s="109"/>
      <c r="I33" s="109"/>
      <c r="J33" s="112"/>
      <c r="K33" s="110"/>
      <c r="L33" s="18"/>
      <c r="M33" s="12"/>
      <c r="N33" s="12"/>
      <c r="O33" s="12"/>
      <c r="P33" s="12"/>
      <c r="Q33" s="12"/>
      <c r="R33" s="12"/>
      <c r="S33" s="12"/>
      <c r="T33" s="14"/>
    </row>
    <row r="34" spans="1:20" s="65" customFormat="1" ht="15" customHeight="1" x14ac:dyDescent="0.2">
      <c r="A34" s="14"/>
      <c r="B34" s="108"/>
      <c r="C34" s="109"/>
      <c r="D34" s="109"/>
      <c r="E34" s="109"/>
      <c r="F34" s="109"/>
      <c r="G34" s="109"/>
      <c r="H34" s="109"/>
      <c r="I34" s="109"/>
      <c r="J34" s="112"/>
      <c r="K34" s="110"/>
      <c r="L34" s="18"/>
      <c r="M34" s="12"/>
      <c r="N34" s="12"/>
      <c r="O34" s="12"/>
      <c r="P34" s="12"/>
      <c r="Q34" s="12"/>
      <c r="R34" s="12"/>
      <c r="S34" s="12"/>
      <c r="T34" s="14"/>
    </row>
    <row r="35" spans="1:20" s="65" customFormat="1" ht="15" customHeight="1" x14ac:dyDescent="0.2">
      <c r="A35" s="14"/>
      <c r="B35" s="108"/>
      <c r="C35" s="109"/>
      <c r="D35" s="109"/>
      <c r="E35" s="109"/>
      <c r="F35" s="112"/>
      <c r="G35" s="109"/>
      <c r="H35" s="109"/>
      <c r="I35" s="109"/>
      <c r="J35" s="112"/>
      <c r="K35" s="110"/>
      <c r="L35" s="18"/>
      <c r="M35" s="12"/>
      <c r="N35" s="12"/>
      <c r="O35" s="12"/>
      <c r="P35" s="12"/>
      <c r="Q35" s="12"/>
      <c r="R35" s="12"/>
      <c r="S35" s="12"/>
      <c r="T35" s="14"/>
    </row>
    <row r="36" spans="1:20" s="65" customFormat="1" ht="15" customHeight="1" x14ac:dyDescent="0.2">
      <c r="A36" s="14"/>
      <c r="B36" s="108"/>
      <c r="C36" s="109"/>
      <c r="D36" s="109"/>
      <c r="E36" s="109"/>
      <c r="F36" s="112"/>
      <c r="G36" s="109"/>
      <c r="H36" s="113"/>
      <c r="I36" s="113"/>
      <c r="J36" s="112"/>
      <c r="K36" s="110"/>
      <c r="L36" s="18"/>
      <c r="M36" s="12"/>
      <c r="N36" s="12"/>
      <c r="O36" s="12"/>
      <c r="P36" s="12"/>
      <c r="Q36" s="12"/>
      <c r="R36" s="12"/>
      <c r="S36" s="12"/>
      <c r="T36" s="14"/>
    </row>
    <row r="37" spans="1:20" s="65" customFormat="1" ht="15" customHeight="1" x14ac:dyDescent="0.2">
      <c r="A37" s="14"/>
      <c r="B37" s="108"/>
      <c r="C37" s="109"/>
      <c r="D37" s="109"/>
      <c r="E37" s="109"/>
      <c r="F37" s="112"/>
      <c r="G37" s="109"/>
      <c r="H37" s="109"/>
      <c r="I37" s="109"/>
      <c r="J37" s="112"/>
      <c r="K37" s="110"/>
      <c r="L37" s="18"/>
      <c r="M37" s="12"/>
      <c r="N37" s="12"/>
      <c r="O37" s="12"/>
      <c r="P37" s="12"/>
      <c r="Q37" s="12"/>
      <c r="R37" s="12"/>
      <c r="S37" s="12"/>
      <c r="T37" s="14"/>
    </row>
    <row r="38" spans="1:20" s="65" customFormat="1" ht="15" customHeight="1" x14ac:dyDescent="0.2">
      <c r="A38" s="14"/>
      <c r="B38" s="108"/>
      <c r="C38" s="109"/>
      <c r="D38" s="109"/>
      <c r="E38" s="109"/>
      <c r="F38" s="112"/>
      <c r="G38" s="109"/>
      <c r="H38" s="109"/>
      <c r="I38" s="109"/>
      <c r="J38" s="112"/>
      <c r="K38" s="110"/>
      <c r="L38" s="18"/>
      <c r="M38" s="12"/>
      <c r="N38" s="12"/>
      <c r="O38" s="12"/>
      <c r="P38" s="12"/>
      <c r="Q38" s="12"/>
      <c r="R38" s="12"/>
      <c r="S38" s="12"/>
      <c r="T38" s="14"/>
    </row>
    <row r="39" spans="1:20" s="65" customFormat="1" ht="15" customHeight="1" x14ac:dyDescent="0.2">
      <c r="A39" s="14"/>
      <c r="B39" s="108"/>
      <c r="C39" s="109"/>
      <c r="D39" s="109"/>
      <c r="E39" s="109"/>
      <c r="F39" s="112"/>
      <c r="G39" s="109"/>
      <c r="H39" s="109"/>
      <c r="I39" s="109"/>
      <c r="J39" s="112"/>
      <c r="K39" s="110"/>
      <c r="L39" s="18"/>
      <c r="M39" s="12"/>
      <c r="N39" s="12"/>
      <c r="O39" s="12"/>
      <c r="P39" s="12"/>
      <c r="Q39" s="12"/>
      <c r="R39" s="12"/>
      <c r="S39" s="12"/>
      <c r="T39" s="14"/>
    </row>
    <row r="40" spans="1:20" s="65" customFormat="1" ht="15" customHeight="1" x14ac:dyDescent="0.2">
      <c r="A40" s="14"/>
      <c r="B40" s="108"/>
      <c r="C40" s="109"/>
      <c r="D40" s="109"/>
      <c r="E40" s="109"/>
      <c r="F40" s="112"/>
      <c r="G40" s="109"/>
      <c r="H40" s="109"/>
      <c r="I40" s="109"/>
      <c r="J40" s="112"/>
      <c r="K40" s="110"/>
      <c r="L40" s="18"/>
      <c r="M40" s="12"/>
      <c r="N40" s="12"/>
      <c r="O40" s="12"/>
      <c r="P40" s="12"/>
      <c r="Q40" s="12"/>
      <c r="R40" s="12"/>
      <c r="S40" s="12"/>
      <c r="T40" s="14"/>
    </row>
    <row r="41" spans="1:20" s="65" customFormat="1" ht="15" customHeight="1" x14ac:dyDescent="0.2">
      <c r="A41" s="14"/>
      <c r="B41" s="108"/>
      <c r="C41" s="109"/>
      <c r="D41" s="109"/>
      <c r="E41" s="109"/>
      <c r="F41" s="112"/>
      <c r="G41" s="109"/>
      <c r="H41" s="109"/>
      <c r="I41" s="109"/>
      <c r="J41" s="112"/>
      <c r="K41" s="110"/>
      <c r="L41" s="18"/>
      <c r="M41" s="12"/>
      <c r="N41" s="12"/>
      <c r="O41" s="12"/>
      <c r="P41" s="12"/>
      <c r="Q41" s="12"/>
      <c r="R41" s="12"/>
      <c r="S41" s="12"/>
      <c r="T41" s="14"/>
    </row>
    <row r="42" spans="1:20" s="65" customFormat="1" ht="15" customHeight="1" x14ac:dyDescent="0.2">
      <c r="A42" s="14"/>
      <c r="B42" s="108"/>
      <c r="C42" s="109"/>
      <c r="D42" s="109"/>
      <c r="E42" s="109"/>
      <c r="F42" s="112"/>
      <c r="G42" s="109"/>
      <c r="H42" s="109"/>
      <c r="I42" s="109"/>
      <c r="J42" s="112"/>
      <c r="K42" s="110"/>
      <c r="L42" s="18"/>
      <c r="M42" s="12"/>
      <c r="N42" s="12"/>
      <c r="O42" s="12"/>
      <c r="P42" s="12"/>
      <c r="Q42" s="12"/>
      <c r="R42" s="12"/>
      <c r="S42" s="12"/>
      <c r="T42" s="14"/>
    </row>
    <row r="43" spans="1:20" s="65" customFormat="1" ht="15" customHeight="1" x14ac:dyDescent="0.2">
      <c r="A43" s="14"/>
      <c r="B43" s="108"/>
      <c r="C43" s="109"/>
      <c r="D43" s="109"/>
      <c r="E43" s="109"/>
      <c r="F43" s="112"/>
      <c r="G43" s="109"/>
      <c r="H43" s="109"/>
      <c r="I43" s="109"/>
      <c r="J43" s="112"/>
      <c r="K43" s="110"/>
      <c r="L43" s="18"/>
      <c r="M43" s="12"/>
      <c r="N43" s="12"/>
      <c r="O43" s="12"/>
      <c r="P43" s="12"/>
      <c r="Q43" s="12"/>
      <c r="R43" s="12"/>
      <c r="S43" s="12"/>
      <c r="T43" s="14"/>
    </row>
    <row r="44" spans="1:20" s="65" customFormat="1" ht="15" customHeight="1" x14ac:dyDescent="0.2">
      <c r="A44" s="14"/>
      <c r="B44" s="108"/>
      <c r="C44" s="109"/>
      <c r="D44" s="109"/>
      <c r="E44" s="109"/>
      <c r="F44" s="112"/>
      <c r="G44" s="109"/>
      <c r="H44" s="109"/>
      <c r="I44" s="109"/>
      <c r="J44" s="112"/>
      <c r="K44" s="110"/>
      <c r="L44" s="18"/>
      <c r="M44" s="12"/>
      <c r="N44" s="12"/>
      <c r="O44" s="12"/>
      <c r="P44" s="12"/>
      <c r="Q44" s="12"/>
      <c r="R44" s="12"/>
      <c r="S44" s="12"/>
      <c r="T44" s="14"/>
    </row>
    <row r="45" spans="1:20" s="65" customFormat="1" ht="15" customHeight="1" x14ac:dyDescent="0.2">
      <c r="A45" s="14"/>
      <c r="B45" s="108"/>
      <c r="C45" s="109"/>
      <c r="D45" s="109"/>
      <c r="E45" s="109"/>
      <c r="F45" s="112"/>
      <c r="G45" s="109"/>
      <c r="H45" s="109"/>
      <c r="I45" s="109"/>
      <c r="J45" s="112"/>
      <c r="K45" s="110"/>
      <c r="L45" s="18"/>
      <c r="M45" s="12"/>
      <c r="N45" s="12"/>
      <c r="O45" s="12"/>
      <c r="P45" s="12"/>
      <c r="Q45" s="12"/>
      <c r="R45" s="12"/>
      <c r="S45" s="12"/>
      <c r="T45" s="14"/>
    </row>
    <row r="46" spans="1:20" s="65" customFormat="1" ht="15" customHeight="1" x14ac:dyDescent="0.2">
      <c r="A46" s="14"/>
      <c r="B46" s="108"/>
      <c r="C46" s="109"/>
      <c r="D46" s="109"/>
      <c r="E46" s="109"/>
      <c r="F46" s="112"/>
      <c r="G46" s="109"/>
      <c r="H46" s="109"/>
      <c r="I46" s="109"/>
      <c r="J46" s="112"/>
      <c r="K46" s="110"/>
      <c r="L46" s="18"/>
      <c r="M46" s="12"/>
      <c r="N46" s="12"/>
      <c r="O46" s="12"/>
      <c r="P46" s="12"/>
      <c r="Q46" s="12"/>
      <c r="R46" s="12"/>
      <c r="S46" s="12"/>
      <c r="T46" s="14"/>
    </row>
    <row r="47" spans="1:20" s="65" customFormat="1" ht="15" customHeight="1" x14ac:dyDescent="0.2">
      <c r="A47" s="14"/>
      <c r="B47" s="108"/>
      <c r="C47" s="109"/>
      <c r="D47" s="109"/>
      <c r="E47" s="109"/>
      <c r="F47" s="112"/>
      <c r="G47" s="109"/>
      <c r="H47" s="109"/>
      <c r="I47" s="109"/>
      <c r="J47" s="112"/>
      <c r="K47" s="110"/>
      <c r="L47" s="18"/>
      <c r="M47" s="12"/>
      <c r="N47" s="12"/>
      <c r="O47" s="12"/>
      <c r="P47" s="12"/>
      <c r="Q47" s="12"/>
      <c r="R47" s="12"/>
      <c r="S47" s="12"/>
      <c r="T47" s="14"/>
    </row>
    <row r="48" spans="1:20" s="65" customFormat="1" ht="15" customHeight="1" x14ac:dyDescent="0.2">
      <c r="A48" s="14"/>
      <c r="B48" s="108"/>
      <c r="C48" s="109"/>
      <c r="D48" s="109"/>
      <c r="E48" s="109"/>
      <c r="F48" s="112"/>
      <c r="G48" s="109"/>
      <c r="H48" s="109"/>
      <c r="I48" s="109"/>
      <c r="J48" s="112"/>
      <c r="K48" s="110"/>
      <c r="L48" s="18"/>
      <c r="M48" s="12"/>
      <c r="N48" s="12"/>
      <c r="O48" s="12"/>
      <c r="P48" s="12"/>
      <c r="Q48" s="12"/>
      <c r="R48" s="12"/>
      <c r="S48" s="12"/>
      <c r="T48" s="14"/>
    </row>
    <row r="49" spans="1:11" ht="24" thickBot="1" x14ac:dyDescent="0.4">
      <c r="A49" s="11"/>
      <c r="B49" s="114"/>
      <c r="C49" s="115"/>
      <c r="D49" s="115"/>
      <c r="E49" s="116"/>
      <c r="F49" s="116"/>
      <c r="G49" s="116"/>
      <c r="H49" s="116"/>
      <c r="I49" s="116"/>
      <c r="J49" s="116"/>
      <c r="K49" s="117"/>
    </row>
    <row r="50" spans="1:11" ht="36" customHeight="1" x14ac:dyDescent="0.35">
      <c r="A50" s="11"/>
      <c r="B50" s="10"/>
      <c r="C50" s="10"/>
      <c r="D50" s="10"/>
      <c r="F50" s="10"/>
      <c r="G50" s="10"/>
      <c r="H50" s="10"/>
      <c r="I50" s="10"/>
      <c r="J50" s="10"/>
    </row>
    <row r="51" spans="1:11" x14ac:dyDescent="0.35">
      <c r="A51" s="11"/>
      <c r="B51" s="11"/>
      <c r="C51" s="11"/>
      <c r="D51" s="11"/>
    </row>
    <row r="52" spans="1:11" x14ac:dyDescent="0.35">
      <c r="A52" s="11"/>
      <c r="B52" s="11"/>
      <c r="C52" s="11"/>
      <c r="D52" s="11"/>
    </row>
    <row r="54" spans="1:11" x14ac:dyDescent="0.35">
      <c r="G54" s="10"/>
      <c r="H54" s="11"/>
      <c r="I54" s="11"/>
    </row>
    <row r="55" spans="1:11" x14ac:dyDescent="0.35">
      <c r="G55" s="19"/>
    </row>
  </sheetData>
  <mergeCells count="1">
    <mergeCell ref="C14:E14"/>
  </mergeCells>
  <phoneticPr fontId="34" type="noConversion"/>
  <pageMargins left="0.25" right="0.25" top="0.75" bottom="0.75" header="0.3" footer="0.3"/>
  <pageSetup paperSize="9" scale="81" orientation="portrait" r:id="rId1"/>
  <headerFooter alignWithMargins="0">
    <oddFooter>&amp;L&amp;D&amp;C&amp; Template: &amp;A
&amp;F&amp;R&amp;P o&amp;Of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10"/>
  <sheetViews>
    <sheetView workbookViewId="0">
      <selection activeCell="A2" sqref="A2:A10"/>
    </sheetView>
  </sheetViews>
  <sheetFormatPr defaultRowHeight="15" customHeight="1" x14ac:dyDescent="0.2"/>
  <cols>
    <col min="1" max="16384" width="9.140625" style="60"/>
  </cols>
  <sheetData>
    <row r="1" spans="1:1" ht="15" customHeight="1" x14ac:dyDescent="0.2">
      <c r="A1" s="60" t="s">
        <v>184</v>
      </c>
    </row>
    <row r="2" spans="1:1" ht="15" customHeight="1" x14ac:dyDescent="0.2">
      <c r="A2" s="61" t="s">
        <v>185</v>
      </c>
    </row>
    <row r="3" spans="1:1" ht="15" customHeight="1" x14ac:dyDescent="0.2">
      <c r="A3" s="61" t="s">
        <v>186</v>
      </c>
    </row>
    <row r="4" spans="1:1" ht="15" customHeight="1" x14ac:dyDescent="0.2">
      <c r="A4" s="61" t="s">
        <v>187</v>
      </c>
    </row>
    <row r="5" spans="1:1" ht="15" customHeight="1" x14ac:dyDescent="0.2">
      <c r="A5" s="61" t="s">
        <v>188</v>
      </c>
    </row>
    <row r="6" spans="1:1" ht="15" customHeight="1" x14ac:dyDescent="0.2">
      <c r="A6" s="61" t="s">
        <v>189</v>
      </c>
    </row>
    <row r="7" spans="1:1" ht="15" customHeight="1" x14ac:dyDescent="0.2">
      <c r="A7" s="61" t="s">
        <v>190</v>
      </c>
    </row>
    <row r="8" spans="1:1" ht="15" customHeight="1" x14ac:dyDescent="0.2">
      <c r="A8" s="61" t="s">
        <v>191</v>
      </c>
    </row>
    <row r="9" spans="1:1" ht="15" customHeight="1" x14ac:dyDescent="0.2">
      <c r="A9" s="61" t="s">
        <v>178</v>
      </c>
    </row>
    <row r="10" spans="1:1" ht="15" customHeight="1" x14ac:dyDescent="0.2">
      <c r="A10" s="60" t="s">
        <v>349</v>
      </c>
    </row>
  </sheetData>
  <pageMargins left="0.7" right="0.7" top="0.75" bottom="0.75" header="0.3" footer="0.3"/>
  <pageSetup paperSize="9" orientation="landscape" r:id="rId1"/>
  <headerFooter>
    <oddFooter>&amp;L&amp;8&amp;F&amp;D&amp;T&amp;C&amp;8&amp;A&amp;R&amp;8Page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H36"/>
  <sheetViews>
    <sheetView zoomScaleNormal="100" workbookViewId="0"/>
  </sheetViews>
  <sheetFormatPr defaultRowHeight="12.75" x14ac:dyDescent="0.2"/>
  <cols>
    <col min="1" max="1" width="12" style="22" customWidth="1"/>
    <col min="2" max="2" width="48.140625" style="22" customWidth="1"/>
    <col min="3" max="4" width="42.85546875" style="22" customWidth="1"/>
    <col min="5" max="5" width="6.7109375" style="22" customWidth="1"/>
    <col min="6" max="8" width="19.85546875" style="22" customWidth="1"/>
    <col min="9" max="9" width="18.28515625" style="22" customWidth="1"/>
    <col min="10" max="16384" width="9.140625" style="22"/>
  </cols>
  <sheetData>
    <row r="1" spans="2:8" ht="34.5" x14ac:dyDescent="0.45">
      <c r="B1" s="23" t="s">
        <v>116</v>
      </c>
      <c r="D1" s="59"/>
    </row>
    <row r="2" spans="2:8" ht="15" x14ac:dyDescent="0.25">
      <c r="B2" s="68" t="str">
        <f>Tradingname</f>
        <v>DBP Development Group Pty Ltd</v>
      </c>
      <c r="C2" s="69"/>
    </row>
    <row r="3" spans="2:8" ht="15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4" spans="2:8" ht="20.25" x14ac:dyDescent="0.3">
      <c r="B4" s="20"/>
    </row>
    <row r="5" spans="2:8" ht="15.75" x14ac:dyDescent="0.25">
      <c r="B5" s="34" t="s">
        <v>226</v>
      </c>
    </row>
    <row r="6" spans="2:8" x14ac:dyDescent="0.2">
      <c r="B6" s="24"/>
      <c r="C6" s="27"/>
      <c r="D6" s="27"/>
      <c r="E6" s="28"/>
      <c r="F6" s="35"/>
      <c r="G6" s="29"/>
      <c r="H6" s="29"/>
    </row>
    <row r="7" spans="2:8" ht="13.5" customHeight="1" x14ac:dyDescent="0.2">
      <c r="B7" s="221" t="s">
        <v>31</v>
      </c>
      <c r="C7" s="122" t="s">
        <v>333</v>
      </c>
    </row>
    <row r="8" spans="2:8" ht="13.5" customHeight="1" x14ac:dyDescent="0.2">
      <c r="B8" s="221" t="s">
        <v>222</v>
      </c>
      <c r="C8" s="123">
        <v>87</v>
      </c>
    </row>
    <row r="9" spans="2:8" ht="13.5" customHeight="1" x14ac:dyDescent="0.2">
      <c r="B9" s="221" t="s">
        <v>32</v>
      </c>
      <c r="C9" s="124">
        <v>2</v>
      </c>
    </row>
    <row r="10" spans="2:8" ht="13.5" customHeight="1" x14ac:dyDescent="0.2">
      <c r="B10" s="221" t="s">
        <v>33</v>
      </c>
      <c r="C10" s="124" t="s">
        <v>332</v>
      </c>
    </row>
    <row r="12" spans="2:8" ht="15.75" x14ac:dyDescent="0.25">
      <c r="B12" s="34" t="s">
        <v>227</v>
      </c>
    </row>
    <row r="14" spans="2:8" ht="51" customHeight="1" x14ac:dyDescent="0.2">
      <c r="B14" s="119" t="s">
        <v>34</v>
      </c>
      <c r="C14" s="120" t="s">
        <v>154</v>
      </c>
      <c r="D14" s="120" t="s">
        <v>48</v>
      </c>
    </row>
    <row r="15" spans="2:8" ht="14.25" x14ac:dyDescent="0.2">
      <c r="B15" s="218" t="s">
        <v>35</v>
      </c>
      <c r="C15" s="219"/>
      <c r="D15" s="220"/>
    </row>
    <row r="16" spans="2:8" x14ac:dyDescent="0.2">
      <c r="B16" s="221" t="s">
        <v>36</v>
      </c>
      <c r="C16" s="125" t="s">
        <v>334</v>
      </c>
      <c r="D16" s="125" t="s">
        <v>335</v>
      </c>
    </row>
    <row r="17" spans="2:4" x14ac:dyDescent="0.2">
      <c r="B17" s="221" t="s">
        <v>37</v>
      </c>
      <c r="C17" s="125" t="s">
        <v>334</v>
      </c>
      <c r="D17" s="125" t="s">
        <v>334</v>
      </c>
    </row>
    <row r="18" spans="2:4" x14ac:dyDescent="0.2">
      <c r="B18" s="221" t="s">
        <v>38</v>
      </c>
      <c r="C18" s="125" t="s">
        <v>335</v>
      </c>
      <c r="D18" s="125" t="s">
        <v>335</v>
      </c>
    </row>
    <row r="19" spans="2:4" ht="14.25" x14ac:dyDescent="0.2">
      <c r="B19" s="218" t="s">
        <v>283</v>
      </c>
      <c r="C19" s="219"/>
      <c r="D19" s="220"/>
    </row>
    <row r="20" spans="2:4" x14ac:dyDescent="0.2">
      <c r="B20" s="221" t="s">
        <v>39</v>
      </c>
      <c r="C20" s="125" t="s">
        <v>335</v>
      </c>
      <c r="D20" s="125" t="s">
        <v>335</v>
      </c>
    </row>
    <row r="21" spans="2:4" x14ac:dyDescent="0.2">
      <c r="B21" s="221" t="s">
        <v>40</v>
      </c>
      <c r="C21" s="125" t="s">
        <v>335</v>
      </c>
      <c r="D21" s="125" t="s">
        <v>335</v>
      </c>
    </row>
    <row r="22" spans="2:4" ht="14.25" x14ac:dyDescent="0.2">
      <c r="B22" s="218" t="s">
        <v>41</v>
      </c>
      <c r="C22" s="219"/>
      <c r="D22" s="220"/>
    </row>
    <row r="23" spans="2:4" x14ac:dyDescent="0.2">
      <c r="B23" s="221" t="s">
        <v>42</v>
      </c>
      <c r="C23" s="125" t="s">
        <v>335</v>
      </c>
      <c r="D23" s="125" t="s">
        <v>335</v>
      </c>
    </row>
    <row r="24" spans="2:4" x14ac:dyDescent="0.2">
      <c r="B24" s="221" t="s">
        <v>43</v>
      </c>
      <c r="C24" s="125" t="s">
        <v>335</v>
      </c>
      <c r="D24" s="125" t="s">
        <v>335</v>
      </c>
    </row>
    <row r="25" spans="2:4" ht="14.25" x14ac:dyDescent="0.2">
      <c r="B25" s="218" t="s">
        <v>44</v>
      </c>
      <c r="C25" s="219"/>
      <c r="D25" s="220"/>
    </row>
    <row r="26" spans="2:4" x14ac:dyDescent="0.2">
      <c r="B26" s="221" t="s">
        <v>45</v>
      </c>
      <c r="C26" s="125" t="s">
        <v>335</v>
      </c>
      <c r="D26" s="125" t="s">
        <v>335</v>
      </c>
    </row>
    <row r="27" spans="2:4" x14ac:dyDescent="0.2">
      <c r="B27" s="221" t="s">
        <v>46</v>
      </c>
      <c r="C27" s="125" t="s">
        <v>335</v>
      </c>
      <c r="D27" s="125" t="s">
        <v>335</v>
      </c>
    </row>
    <row r="28" spans="2:4" ht="14.25" x14ac:dyDescent="0.2">
      <c r="B28" s="218" t="s">
        <v>47</v>
      </c>
      <c r="C28" s="219"/>
      <c r="D28" s="220"/>
    </row>
    <row r="29" spans="2:4" x14ac:dyDescent="0.2">
      <c r="B29" s="72" t="s">
        <v>224</v>
      </c>
      <c r="C29" s="124"/>
      <c r="D29" s="124"/>
    </row>
    <row r="30" spans="2:4" x14ac:dyDescent="0.2">
      <c r="B30" s="72" t="s">
        <v>224</v>
      </c>
      <c r="C30" s="124"/>
      <c r="D30" s="124"/>
    </row>
    <row r="31" spans="2:4" x14ac:dyDescent="0.2">
      <c r="B31" s="72" t="s">
        <v>224</v>
      </c>
      <c r="C31" s="124"/>
      <c r="D31" s="124"/>
    </row>
    <row r="32" spans="2:4" x14ac:dyDescent="0.2">
      <c r="B32" s="72" t="s">
        <v>224</v>
      </c>
      <c r="C32" s="124"/>
      <c r="D32" s="124"/>
    </row>
    <row r="33" spans="2:4" x14ac:dyDescent="0.2">
      <c r="B33" s="72" t="s">
        <v>224</v>
      </c>
      <c r="C33" s="124"/>
      <c r="D33" s="124"/>
    </row>
    <row r="34" spans="2:4" x14ac:dyDescent="0.2">
      <c r="B34" s="72" t="s">
        <v>224</v>
      </c>
      <c r="C34" s="124"/>
      <c r="D34" s="124"/>
    </row>
    <row r="35" spans="2:4" x14ac:dyDescent="0.2">
      <c r="B35" s="72" t="s">
        <v>224</v>
      </c>
      <c r="C35" s="124"/>
      <c r="D35" s="124"/>
    </row>
    <row r="36" spans="2:4" x14ac:dyDescent="0.2">
      <c r="B36" s="72" t="s">
        <v>224</v>
      </c>
      <c r="C36" s="124"/>
      <c r="D36" s="124"/>
    </row>
  </sheetData>
  <dataValidations count="2">
    <dataValidation type="list" allowBlank="1" showInputMessage="1" showErrorMessage="1" sqref="C10">
      <formula1>"Distribution,Transmission"</formula1>
    </dataValidation>
    <dataValidation type="list" allowBlank="1" showInputMessage="1" showErrorMessage="1" sqref="C16:D18 C20:D21 C23:D24 C26:D27">
      <formula1>"Yes,No"</formula1>
    </dataValidation>
  </dataValidations>
  <pageMargins left="0.75" right="0.75" top="1" bottom="1" header="0.5" footer="0.5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G10"/>
  <sheetViews>
    <sheetView workbookViewId="0"/>
  </sheetViews>
  <sheetFormatPr defaultRowHeight="12.75" x14ac:dyDescent="0.2"/>
  <cols>
    <col min="1" max="1" width="12" style="22" customWidth="1"/>
    <col min="2" max="2" width="37.5703125" style="22" customWidth="1"/>
    <col min="3" max="3" width="42.85546875" style="22" customWidth="1"/>
    <col min="4" max="4" width="6.7109375" style="22" customWidth="1"/>
    <col min="5" max="7" width="19.85546875" style="22" customWidth="1"/>
    <col min="8" max="8" width="18.28515625" style="22" customWidth="1"/>
    <col min="9" max="16384" width="9.140625" style="22"/>
  </cols>
  <sheetData>
    <row r="1" spans="2:7" ht="20.25" x14ac:dyDescent="0.3">
      <c r="B1" s="23" t="s">
        <v>110</v>
      </c>
      <c r="C1" s="21"/>
      <c r="D1" s="21"/>
      <c r="E1" s="21"/>
      <c r="F1" s="21"/>
      <c r="G1" s="21"/>
    </row>
    <row r="2" spans="2:7" ht="15" x14ac:dyDescent="0.25">
      <c r="B2" s="68" t="str">
        <f>Tradingname</f>
        <v>DBP Development Group Pty Ltd</v>
      </c>
      <c r="C2" s="69"/>
    </row>
    <row r="3" spans="2:7" ht="15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4" spans="2:7" ht="14.25" customHeight="1" x14ac:dyDescent="0.3">
      <c r="B4" s="20"/>
    </row>
    <row r="5" spans="2:7" ht="15.75" x14ac:dyDescent="0.25">
      <c r="B5" s="34" t="s">
        <v>270</v>
      </c>
    </row>
    <row r="6" spans="2:7" x14ac:dyDescent="0.2">
      <c r="B6" s="24"/>
      <c r="C6" s="27"/>
      <c r="D6" s="28"/>
      <c r="E6" s="35"/>
      <c r="F6" s="29"/>
      <c r="G6" s="29"/>
    </row>
    <row r="7" spans="2:7" ht="57" customHeight="1" x14ac:dyDescent="0.2">
      <c r="B7" s="119"/>
      <c r="C7" s="126" t="s">
        <v>114</v>
      </c>
    </row>
    <row r="8" spans="2:7" ht="13.5" customHeight="1" x14ac:dyDescent="0.2">
      <c r="B8" s="221" t="s">
        <v>111</v>
      </c>
      <c r="C8" s="79">
        <v>11188181.73</v>
      </c>
    </row>
    <row r="9" spans="2:7" ht="13.5" customHeight="1" x14ac:dyDescent="0.2">
      <c r="B9" s="221" t="s">
        <v>112</v>
      </c>
      <c r="C9" s="79">
        <v>88494436.99000001</v>
      </c>
    </row>
    <row r="10" spans="2:7" ht="13.5" customHeight="1" x14ac:dyDescent="0.2">
      <c r="B10" s="221" t="s">
        <v>113</v>
      </c>
      <c r="C10" s="287">
        <v>0.12642807966860425</v>
      </c>
    </row>
  </sheetData>
  <pageMargins left="0.75" right="0.75" top="1" bottom="1" header="0.5" footer="0.5"/>
  <pageSetup paperSize="9" scale="59" orientation="landscape" r:id="rId1"/>
  <headerFooter alignWithMargins="0"/>
  <colBreaks count="1" manualBreakCount="1">
    <brk id="4" max="2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B1:I40"/>
  <sheetViews>
    <sheetView zoomScaleNormal="100" workbookViewId="0"/>
  </sheetViews>
  <sheetFormatPr defaultRowHeight="12.75" x14ac:dyDescent="0.2"/>
  <cols>
    <col min="1" max="1" width="12" style="22" customWidth="1"/>
    <col min="2" max="2" width="19.28515625" style="22" customWidth="1"/>
    <col min="3" max="3" width="43.42578125" style="22" customWidth="1"/>
    <col min="4" max="9" width="20.7109375" style="22" customWidth="1"/>
    <col min="10" max="16384" width="9.140625" style="22"/>
  </cols>
  <sheetData>
    <row r="1" spans="2:9" ht="20.25" x14ac:dyDescent="0.3">
      <c r="B1" s="348" t="s">
        <v>237</v>
      </c>
      <c r="C1" s="348"/>
      <c r="D1" s="348"/>
      <c r="E1" s="21"/>
      <c r="F1" s="21"/>
      <c r="G1" s="21"/>
      <c r="H1" s="21"/>
      <c r="I1" s="21"/>
    </row>
    <row r="2" spans="2:9" ht="18" customHeight="1" x14ac:dyDescent="0.45">
      <c r="B2" s="68" t="str">
        <f>Tradingname</f>
        <v>DBP Development Group Pty Ltd</v>
      </c>
      <c r="C2" s="69"/>
      <c r="I2" s="59"/>
    </row>
    <row r="3" spans="2:9" ht="15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4" spans="2:9" ht="12.75" customHeight="1" x14ac:dyDescent="0.3">
      <c r="B4" s="20"/>
      <c r="D4" s="55"/>
      <c r="G4" s="55"/>
    </row>
    <row r="5" spans="2:9" ht="15.75" x14ac:dyDescent="0.2">
      <c r="B5" s="344" t="s">
        <v>271</v>
      </c>
      <c r="C5" s="344"/>
      <c r="D5" s="344"/>
    </row>
    <row r="6" spans="2:9" x14ac:dyDescent="0.2">
      <c r="B6" s="24"/>
      <c r="C6" s="25"/>
      <c r="D6" s="26"/>
      <c r="E6" s="26"/>
      <c r="F6" s="26"/>
      <c r="G6" s="26"/>
      <c r="H6" s="26"/>
      <c r="I6" s="26"/>
    </row>
    <row r="7" spans="2:9" ht="30.75" customHeight="1" x14ac:dyDescent="0.2">
      <c r="B7" s="120"/>
      <c r="C7" s="120"/>
      <c r="D7" s="345" t="s">
        <v>277</v>
      </c>
      <c r="E7" s="346"/>
      <c r="F7" s="347"/>
      <c r="G7" s="345" t="s">
        <v>278</v>
      </c>
      <c r="H7" s="346"/>
      <c r="I7" s="347"/>
    </row>
    <row r="8" spans="2:9" ht="51" customHeight="1" x14ac:dyDescent="0.2">
      <c r="B8" s="119" t="s">
        <v>269</v>
      </c>
      <c r="C8" s="120" t="s">
        <v>20</v>
      </c>
      <c r="D8" s="127" t="s">
        <v>63</v>
      </c>
      <c r="E8" s="127" t="s">
        <v>64</v>
      </c>
      <c r="F8" s="127" t="s">
        <v>26</v>
      </c>
      <c r="G8" s="127" t="s">
        <v>63</v>
      </c>
      <c r="H8" s="127" t="s">
        <v>64</v>
      </c>
      <c r="I8" s="127" t="s">
        <v>26</v>
      </c>
    </row>
    <row r="9" spans="2:9" x14ac:dyDescent="0.2">
      <c r="B9" s="131"/>
      <c r="C9" s="128"/>
      <c r="D9" s="129" t="s">
        <v>225</v>
      </c>
      <c r="E9" s="129" t="s">
        <v>225</v>
      </c>
      <c r="F9" s="129" t="s">
        <v>225</v>
      </c>
      <c r="G9" s="129" t="s">
        <v>225</v>
      </c>
      <c r="H9" s="129" t="s">
        <v>225</v>
      </c>
      <c r="I9" s="129" t="s">
        <v>225</v>
      </c>
    </row>
    <row r="10" spans="2:9" x14ac:dyDescent="0.2">
      <c r="B10" s="257"/>
      <c r="C10" s="223" t="s">
        <v>49</v>
      </c>
      <c r="D10" s="224"/>
      <c r="E10" s="224"/>
      <c r="F10" s="224"/>
      <c r="G10" s="224"/>
      <c r="H10" s="224"/>
      <c r="I10" s="225"/>
    </row>
    <row r="11" spans="2:9" x14ac:dyDescent="0.2">
      <c r="B11" s="258"/>
      <c r="C11" s="226" t="s">
        <v>152</v>
      </c>
      <c r="D11" s="130">
        <v>15081070</v>
      </c>
      <c r="E11" s="58">
        <v>0</v>
      </c>
      <c r="F11" s="58">
        <v>15081070</v>
      </c>
      <c r="G11" s="58">
        <v>16080337.189999999</v>
      </c>
      <c r="H11" s="58">
        <v>0</v>
      </c>
      <c r="I11" s="58">
        <v>16080337.189999999</v>
      </c>
    </row>
    <row r="12" spans="2:9" x14ac:dyDescent="0.2">
      <c r="B12" s="258"/>
      <c r="C12" s="226" t="s">
        <v>53</v>
      </c>
      <c r="D12" s="130">
        <v>1538977.25</v>
      </c>
      <c r="E12" s="130">
        <v>0</v>
      </c>
      <c r="F12" s="58">
        <v>1538977.25</v>
      </c>
      <c r="G12" s="130">
        <v>913265.96000000148</v>
      </c>
      <c r="H12" s="130">
        <v>0</v>
      </c>
      <c r="I12" s="58">
        <v>913265.96000000148</v>
      </c>
    </row>
    <row r="13" spans="2:9" x14ac:dyDescent="0.2">
      <c r="B13" s="259"/>
      <c r="C13" s="227" t="s">
        <v>52</v>
      </c>
      <c r="D13" s="57">
        <v>16620047.25</v>
      </c>
      <c r="E13" s="57">
        <v>0</v>
      </c>
      <c r="F13" s="57">
        <v>16620047.25</v>
      </c>
      <c r="G13" s="57">
        <v>16993603.150000002</v>
      </c>
      <c r="H13" s="57">
        <v>0</v>
      </c>
      <c r="I13" s="57">
        <v>16993603.150000002</v>
      </c>
    </row>
    <row r="14" spans="2:9" x14ac:dyDescent="0.2">
      <c r="B14" s="257"/>
      <c r="C14" s="223" t="s">
        <v>58</v>
      </c>
      <c r="D14" s="224"/>
      <c r="E14" s="224"/>
      <c r="F14" s="224"/>
      <c r="G14" s="224"/>
      <c r="H14" s="224"/>
      <c r="I14" s="225"/>
    </row>
    <row r="15" spans="2:9" x14ac:dyDescent="0.2">
      <c r="B15" s="260"/>
      <c r="C15" s="226" t="s">
        <v>22</v>
      </c>
      <c r="D15" s="130">
        <v>0</v>
      </c>
      <c r="E15" s="130">
        <v>0</v>
      </c>
      <c r="F15" s="58">
        <v>0</v>
      </c>
      <c r="G15" s="130">
        <v>0</v>
      </c>
      <c r="H15" s="130">
        <v>0</v>
      </c>
      <c r="I15" s="58">
        <v>0</v>
      </c>
    </row>
    <row r="16" spans="2:9" x14ac:dyDescent="0.2">
      <c r="B16" s="259"/>
      <c r="C16" s="227" t="s">
        <v>54</v>
      </c>
      <c r="D16" s="57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</row>
    <row r="17" spans="2:9" x14ac:dyDescent="0.2">
      <c r="B17" s="259"/>
      <c r="C17" s="227" t="s">
        <v>23</v>
      </c>
      <c r="D17" s="57">
        <v>16620047.25</v>
      </c>
      <c r="E17" s="57">
        <v>0</v>
      </c>
      <c r="F17" s="57">
        <v>16620047.25</v>
      </c>
      <c r="G17" s="57">
        <v>16993603.150000002</v>
      </c>
      <c r="H17" s="57">
        <v>0</v>
      </c>
      <c r="I17" s="57">
        <v>16993603.150000002</v>
      </c>
    </row>
    <row r="18" spans="2:9" x14ac:dyDescent="0.2">
      <c r="B18" s="257"/>
      <c r="C18" s="223" t="s">
        <v>65</v>
      </c>
      <c r="D18" s="224"/>
      <c r="E18" s="224"/>
      <c r="F18" s="224"/>
      <c r="G18" s="224"/>
      <c r="H18" s="224"/>
      <c r="I18" s="225"/>
    </row>
    <row r="19" spans="2:9" x14ac:dyDescent="0.2">
      <c r="B19" s="258"/>
      <c r="C19" s="226" t="s">
        <v>155</v>
      </c>
      <c r="D19" s="130">
        <v>-414056.91000000003</v>
      </c>
      <c r="E19" s="130">
        <v>0</v>
      </c>
      <c r="F19" s="58">
        <v>-414056.91000000003</v>
      </c>
      <c r="G19" s="130">
        <v>-292671.48</v>
      </c>
      <c r="H19" s="130">
        <v>0</v>
      </c>
      <c r="I19" s="58">
        <v>-292671.48</v>
      </c>
    </row>
    <row r="20" spans="2:9" x14ac:dyDescent="0.2">
      <c r="B20" s="258"/>
      <c r="C20" s="226" t="s">
        <v>156</v>
      </c>
      <c r="D20" s="130">
        <v>0</v>
      </c>
      <c r="E20" s="130">
        <v>0</v>
      </c>
      <c r="F20" s="58">
        <v>0</v>
      </c>
      <c r="G20" s="130">
        <v>0</v>
      </c>
      <c r="H20" s="130">
        <v>0</v>
      </c>
      <c r="I20" s="58">
        <v>0</v>
      </c>
    </row>
    <row r="21" spans="2:9" x14ac:dyDescent="0.2">
      <c r="B21" s="258" t="s">
        <v>326</v>
      </c>
      <c r="C21" s="226" t="s">
        <v>24</v>
      </c>
      <c r="D21" s="130">
        <v>-3852646.56</v>
      </c>
      <c r="E21" s="130">
        <v>0</v>
      </c>
      <c r="F21" s="58">
        <v>-3852646.56</v>
      </c>
      <c r="G21" s="130">
        <v>-3866975.2800000003</v>
      </c>
      <c r="H21" s="130">
        <v>0</v>
      </c>
      <c r="I21" s="58">
        <v>-3866975.2800000003</v>
      </c>
    </row>
    <row r="22" spans="2:9" x14ac:dyDescent="0.2">
      <c r="B22" s="258"/>
      <c r="C22" s="226" t="s">
        <v>55</v>
      </c>
      <c r="D22" s="130">
        <v>-42390.81</v>
      </c>
      <c r="E22" s="130">
        <v>0</v>
      </c>
      <c r="F22" s="58">
        <v>-42390.81</v>
      </c>
      <c r="G22" s="130">
        <v>-46884.83</v>
      </c>
      <c r="H22" s="130">
        <v>0</v>
      </c>
      <c r="I22" s="58">
        <v>-46884.83</v>
      </c>
    </row>
    <row r="23" spans="2:9" x14ac:dyDescent="0.2">
      <c r="B23" s="258"/>
      <c r="C23" s="226" t="s">
        <v>56</v>
      </c>
      <c r="D23" s="130">
        <v>-424843.19</v>
      </c>
      <c r="E23" s="130">
        <v>0</v>
      </c>
      <c r="F23" s="58">
        <v>-424843.19</v>
      </c>
      <c r="G23" s="130">
        <v>-386866.93</v>
      </c>
      <c r="H23" s="130">
        <v>0</v>
      </c>
      <c r="I23" s="58">
        <v>-386866.93</v>
      </c>
    </row>
    <row r="24" spans="2:9" x14ac:dyDescent="0.2">
      <c r="B24" s="258"/>
      <c r="C24" s="226" t="s">
        <v>57</v>
      </c>
      <c r="D24" s="130">
        <v>-1868.01</v>
      </c>
      <c r="E24" s="130">
        <v>0</v>
      </c>
      <c r="F24" s="58">
        <v>-1868.01</v>
      </c>
      <c r="G24" s="130">
        <v>-91194.78</v>
      </c>
      <c r="H24" s="130">
        <v>0</v>
      </c>
      <c r="I24" s="58">
        <v>-91194.78</v>
      </c>
    </row>
    <row r="25" spans="2:9" x14ac:dyDescent="0.2">
      <c r="B25" s="258"/>
      <c r="C25" s="226" t="s">
        <v>71</v>
      </c>
      <c r="D25" s="130">
        <v>0</v>
      </c>
      <c r="E25" s="130">
        <v>0</v>
      </c>
      <c r="F25" s="58">
        <v>0</v>
      </c>
      <c r="G25" s="130">
        <v>-1520</v>
      </c>
      <c r="H25" s="130">
        <v>0</v>
      </c>
      <c r="I25" s="58">
        <v>-1520</v>
      </c>
    </row>
    <row r="26" spans="2:9" x14ac:dyDescent="0.2">
      <c r="B26" s="258"/>
      <c r="C26" s="228" t="s">
        <v>68</v>
      </c>
      <c r="D26" s="130">
        <v>87405.599999999948</v>
      </c>
      <c r="E26" s="130">
        <v>0</v>
      </c>
      <c r="F26" s="58">
        <v>87405.599999999948</v>
      </c>
      <c r="G26" s="130">
        <v>-154158.31</v>
      </c>
      <c r="H26" s="130">
        <v>0</v>
      </c>
      <c r="I26" s="58">
        <v>-154158.31</v>
      </c>
    </row>
    <row r="27" spans="2:9" x14ac:dyDescent="0.2">
      <c r="B27" s="259"/>
      <c r="C27" s="227" t="s">
        <v>66</v>
      </c>
      <c r="D27" s="57">
        <v>-4648399.88</v>
      </c>
      <c r="E27" s="57">
        <v>0</v>
      </c>
      <c r="F27" s="57">
        <v>-4648399.88</v>
      </c>
      <c r="G27" s="57">
        <v>-4840271.6099999994</v>
      </c>
      <c r="H27" s="57">
        <v>0</v>
      </c>
      <c r="I27" s="57">
        <v>-4840271.6099999994</v>
      </c>
    </row>
    <row r="28" spans="2:9" x14ac:dyDescent="0.2">
      <c r="B28" s="257"/>
      <c r="C28" s="223" t="s">
        <v>196</v>
      </c>
      <c r="D28" s="224"/>
      <c r="E28" s="224"/>
      <c r="F28" s="224"/>
      <c r="G28" s="224"/>
      <c r="H28" s="224"/>
      <c r="I28" s="225"/>
    </row>
    <row r="29" spans="2:9" x14ac:dyDescent="0.2">
      <c r="B29" s="258" t="s">
        <v>288</v>
      </c>
      <c r="C29" s="226" t="s">
        <v>59</v>
      </c>
      <c r="D29" s="130">
        <v>0</v>
      </c>
      <c r="E29" s="130">
        <v>-783465.64</v>
      </c>
      <c r="F29" s="58">
        <v>-783465.64</v>
      </c>
      <c r="G29" s="130">
        <v>0</v>
      </c>
      <c r="H29" s="130">
        <v>-465209.37</v>
      </c>
      <c r="I29" s="58">
        <v>-465209.37</v>
      </c>
    </row>
    <row r="30" spans="2:9" x14ac:dyDescent="0.2">
      <c r="B30" s="258"/>
      <c r="C30" s="226" t="s">
        <v>69</v>
      </c>
      <c r="D30" s="130">
        <v>0</v>
      </c>
      <c r="E30" s="130">
        <v>0</v>
      </c>
      <c r="F30" s="58">
        <v>0</v>
      </c>
      <c r="G30" s="130">
        <v>0</v>
      </c>
      <c r="H30" s="130">
        <v>0</v>
      </c>
      <c r="I30" s="58">
        <v>0</v>
      </c>
    </row>
    <row r="31" spans="2:9" x14ac:dyDescent="0.2">
      <c r="B31" s="258"/>
      <c r="C31" s="226" t="s">
        <v>60</v>
      </c>
      <c r="D31" s="130">
        <v>0</v>
      </c>
      <c r="E31" s="130">
        <v>0</v>
      </c>
      <c r="F31" s="58">
        <v>0</v>
      </c>
      <c r="G31" s="130">
        <v>0</v>
      </c>
      <c r="H31" s="130">
        <v>0</v>
      </c>
      <c r="I31" s="58">
        <v>0</v>
      </c>
    </row>
    <row r="32" spans="2:9" x14ac:dyDescent="0.2">
      <c r="B32" s="258"/>
      <c r="C32" s="228" t="s">
        <v>61</v>
      </c>
      <c r="D32" s="130">
        <v>0</v>
      </c>
      <c r="E32" s="130">
        <v>0</v>
      </c>
      <c r="F32" s="58">
        <v>0</v>
      </c>
      <c r="G32" s="130">
        <v>0</v>
      </c>
      <c r="H32" s="130">
        <v>0</v>
      </c>
      <c r="I32" s="58">
        <v>0</v>
      </c>
    </row>
    <row r="33" spans="2:9" x14ac:dyDescent="0.2">
      <c r="B33" s="258"/>
      <c r="C33" s="228" t="s">
        <v>70</v>
      </c>
      <c r="D33" s="130">
        <v>0</v>
      </c>
      <c r="E33" s="130">
        <v>0</v>
      </c>
      <c r="F33" s="58">
        <v>0</v>
      </c>
      <c r="G33" s="130">
        <v>0</v>
      </c>
      <c r="H33" s="130">
        <v>0</v>
      </c>
      <c r="I33" s="58">
        <v>0</v>
      </c>
    </row>
    <row r="34" spans="2:9" x14ac:dyDescent="0.2">
      <c r="B34" s="258"/>
      <c r="C34" s="226" t="s">
        <v>157</v>
      </c>
      <c r="D34" s="130">
        <v>0</v>
      </c>
      <c r="E34" s="130">
        <v>0</v>
      </c>
      <c r="F34" s="58">
        <v>0</v>
      </c>
      <c r="G34" s="130">
        <v>0</v>
      </c>
      <c r="H34" s="130">
        <v>0</v>
      </c>
      <c r="I34" s="58">
        <v>0</v>
      </c>
    </row>
    <row r="35" spans="2:9" x14ac:dyDescent="0.2">
      <c r="B35" s="258"/>
      <c r="C35" s="226" t="s">
        <v>62</v>
      </c>
      <c r="D35" s="130">
        <v>0</v>
      </c>
      <c r="E35" s="130">
        <v>0</v>
      </c>
      <c r="F35" s="58">
        <v>0</v>
      </c>
      <c r="G35" s="130">
        <v>0</v>
      </c>
      <c r="H35" s="130">
        <v>0</v>
      </c>
      <c r="I35" s="58">
        <v>0</v>
      </c>
    </row>
    <row r="36" spans="2:9" x14ac:dyDescent="0.2">
      <c r="B36" s="258"/>
      <c r="C36" s="226" t="s">
        <v>1</v>
      </c>
      <c r="D36" s="130">
        <v>0</v>
      </c>
      <c r="E36" s="130">
        <v>0</v>
      </c>
      <c r="F36" s="58">
        <v>0</v>
      </c>
      <c r="G36" s="130">
        <v>0</v>
      </c>
      <c r="H36" s="130">
        <v>0</v>
      </c>
      <c r="I36" s="58">
        <v>0</v>
      </c>
    </row>
    <row r="37" spans="2:9" x14ac:dyDescent="0.2">
      <c r="B37" s="258"/>
      <c r="C37" s="228" t="s">
        <v>220</v>
      </c>
      <c r="D37" s="130">
        <v>0</v>
      </c>
      <c r="E37" s="130">
        <v>0</v>
      </c>
      <c r="F37" s="58">
        <v>0</v>
      </c>
      <c r="G37" s="130">
        <v>0</v>
      </c>
      <c r="H37" s="130">
        <v>0</v>
      </c>
      <c r="I37" s="58">
        <v>0</v>
      </c>
    </row>
    <row r="38" spans="2:9" x14ac:dyDescent="0.2">
      <c r="B38" s="259"/>
      <c r="C38" s="227" t="s">
        <v>221</v>
      </c>
      <c r="D38" s="57">
        <v>0</v>
      </c>
      <c r="E38" s="57">
        <v>-783465.64</v>
      </c>
      <c r="F38" s="57">
        <v>-783465.64</v>
      </c>
      <c r="G38" s="57">
        <v>0</v>
      </c>
      <c r="H38" s="57">
        <v>-465209.37</v>
      </c>
      <c r="I38" s="57">
        <v>-465209.37</v>
      </c>
    </row>
    <row r="39" spans="2:9" x14ac:dyDescent="0.2">
      <c r="B39" s="259"/>
      <c r="C39" s="227" t="s">
        <v>67</v>
      </c>
      <c r="D39" s="57">
        <v>-4648399.88</v>
      </c>
      <c r="E39" s="57">
        <v>-783465.64</v>
      </c>
      <c r="F39" s="57">
        <v>-5431865.5199999996</v>
      </c>
      <c r="G39" s="57">
        <v>-4840271.6099999994</v>
      </c>
      <c r="H39" s="57">
        <v>-465209.37</v>
      </c>
      <c r="I39" s="57">
        <v>-5305480.9799999995</v>
      </c>
    </row>
    <row r="40" spans="2:9" x14ac:dyDescent="0.2">
      <c r="B40" s="258"/>
      <c r="C40" s="227" t="s">
        <v>115</v>
      </c>
      <c r="D40" s="58">
        <v>11971647.370000001</v>
      </c>
      <c r="E40" s="58">
        <v>-783465.64</v>
      </c>
      <c r="F40" s="58">
        <v>11188181.73</v>
      </c>
      <c r="G40" s="58">
        <v>12153331.540000003</v>
      </c>
      <c r="H40" s="58">
        <v>-465209.37</v>
      </c>
      <c r="I40" s="58">
        <v>11688122.170000002</v>
      </c>
    </row>
  </sheetData>
  <mergeCells count="4">
    <mergeCell ref="B5:D5"/>
    <mergeCell ref="D7:F7"/>
    <mergeCell ref="G7:I7"/>
    <mergeCell ref="B1:D1"/>
  </mergeCells>
  <phoneticPr fontId="34" type="noConversion"/>
  <pageMargins left="0.75" right="0.75" top="1" bottom="1" header="0.5" footer="0.5"/>
  <pageSetup paperSize="9" scale="64" orientation="landscape" verticalDpi="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J24"/>
  <sheetViews>
    <sheetView workbookViewId="0"/>
  </sheetViews>
  <sheetFormatPr defaultRowHeight="12.75" x14ac:dyDescent="0.2"/>
  <cols>
    <col min="1" max="1" width="12" style="22" customWidth="1"/>
    <col min="2" max="2" width="24.85546875" style="22" customWidth="1"/>
    <col min="3" max="3" width="43.42578125" style="22" customWidth="1"/>
    <col min="4" max="9" width="20.7109375" style="22" customWidth="1"/>
    <col min="10" max="16384" width="9.140625" style="22"/>
  </cols>
  <sheetData>
    <row r="1" spans="2:10" ht="20.25" x14ac:dyDescent="0.3">
      <c r="B1" s="349" t="s">
        <v>163</v>
      </c>
      <c r="C1" s="349"/>
      <c r="D1" s="21"/>
      <c r="E1" s="21"/>
      <c r="F1" s="21"/>
      <c r="G1" s="21"/>
      <c r="H1" s="21"/>
      <c r="I1" s="21"/>
    </row>
    <row r="2" spans="2:10" ht="16.5" customHeight="1" x14ac:dyDescent="0.45">
      <c r="B2" s="68" t="str">
        <f>Tradingname</f>
        <v>DBP Development Group Pty Ltd</v>
      </c>
      <c r="C2" s="69"/>
      <c r="I2" s="59"/>
    </row>
    <row r="3" spans="2:10" ht="15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4" spans="2:10" ht="12.75" customHeight="1" x14ac:dyDescent="0.3">
      <c r="B4" s="20"/>
      <c r="D4" s="55"/>
      <c r="G4" s="55"/>
    </row>
    <row r="5" spans="2:10" ht="15.75" x14ac:dyDescent="0.2">
      <c r="B5" s="344" t="s">
        <v>228</v>
      </c>
      <c r="C5" s="344"/>
      <c r="D5" s="344"/>
    </row>
    <row r="6" spans="2:10" x14ac:dyDescent="0.2">
      <c r="B6" s="24"/>
      <c r="C6" s="25"/>
      <c r="D6" s="26"/>
      <c r="E6" s="26"/>
      <c r="F6" s="26"/>
      <c r="G6" s="26"/>
      <c r="H6" s="26"/>
      <c r="I6" s="26"/>
      <c r="J6" s="26"/>
    </row>
    <row r="7" spans="2:10" ht="21" customHeight="1" x14ac:dyDescent="0.2">
      <c r="B7" s="120"/>
      <c r="C7" s="120"/>
      <c r="D7" s="345" t="s">
        <v>277</v>
      </c>
      <c r="E7" s="346"/>
      <c r="F7" s="347"/>
      <c r="G7" s="345" t="s">
        <v>278</v>
      </c>
      <c r="H7" s="346"/>
      <c r="I7" s="347"/>
    </row>
    <row r="8" spans="2:10" ht="51" customHeight="1" x14ac:dyDescent="0.2">
      <c r="B8" s="119" t="s">
        <v>269</v>
      </c>
      <c r="C8" s="120" t="s">
        <v>20</v>
      </c>
      <c r="D8" s="127" t="s">
        <v>63</v>
      </c>
      <c r="E8" s="127" t="s">
        <v>64</v>
      </c>
      <c r="F8" s="127" t="s">
        <v>26</v>
      </c>
      <c r="G8" s="127" t="s">
        <v>63</v>
      </c>
      <c r="H8" s="127" t="s">
        <v>64</v>
      </c>
      <c r="I8" s="127" t="s">
        <v>26</v>
      </c>
    </row>
    <row r="9" spans="2:10" ht="15.75" customHeight="1" x14ac:dyDescent="0.2">
      <c r="B9" s="119"/>
      <c r="C9" s="120"/>
      <c r="D9" s="129" t="s">
        <v>225</v>
      </c>
      <c r="E9" s="129" t="s">
        <v>225</v>
      </c>
      <c r="F9" s="129" t="s">
        <v>225</v>
      </c>
      <c r="G9" s="129" t="s">
        <v>225</v>
      </c>
      <c r="H9" s="129" t="s">
        <v>225</v>
      </c>
      <c r="I9" s="129" t="s">
        <v>225</v>
      </c>
    </row>
    <row r="10" spans="2:10" x14ac:dyDescent="0.2">
      <c r="B10" s="222"/>
      <c r="C10" s="223" t="s">
        <v>49</v>
      </c>
      <c r="D10" s="224"/>
      <c r="E10" s="224"/>
      <c r="F10" s="224"/>
      <c r="G10" s="224"/>
      <c r="H10" s="224"/>
      <c r="I10" s="225"/>
    </row>
    <row r="11" spans="2:10" x14ac:dyDescent="0.2">
      <c r="B11" s="256"/>
      <c r="C11" s="226" t="s">
        <v>216</v>
      </c>
      <c r="D11" s="130">
        <v>15081070</v>
      </c>
      <c r="E11" s="130">
        <v>0</v>
      </c>
      <c r="F11" s="58">
        <v>15081070</v>
      </c>
      <c r="G11" s="130">
        <v>16080337.189999999</v>
      </c>
      <c r="H11" s="130">
        <v>0</v>
      </c>
      <c r="I11" s="58">
        <v>16080337.189999999</v>
      </c>
    </row>
    <row r="12" spans="2:10" x14ac:dyDescent="0.2">
      <c r="B12" s="256"/>
      <c r="C12" s="226" t="s">
        <v>195</v>
      </c>
      <c r="D12" s="130">
        <v>0</v>
      </c>
      <c r="E12" s="130">
        <v>0</v>
      </c>
      <c r="F12" s="58">
        <v>0</v>
      </c>
      <c r="G12" s="130">
        <v>0</v>
      </c>
      <c r="H12" s="130">
        <v>0</v>
      </c>
      <c r="I12" s="58">
        <v>0</v>
      </c>
    </row>
    <row r="13" spans="2:10" x14ac:dyDescent="0.2">
      <c r="B13" s="256"/>
      <c r="C13" s="226" t="s">
        <v>92</v>
      </c>
      <c r="D13" s="130">
        <v>0</v>
      </c>
      <c r="E13" s="130">
        <v>0</v>
      </c>
      <c r="F13" s="58">
        <v>0</v>
      </c>
      <c r="G13" s="130">
        <v>0</v>
      </c>
      <c r="H13" s="130">
        <v>0</v>
      </c>
      <c r="I13" s="58">
        <v>0</v>
      </c>
    </row>
    <row r="14" spans="2:10" x14ac:dyDescent="0.2">
      <c r="B14" s="256"/>
      <c r="C14" s="226" t="s">
        <v>281</v>
      </c>
      <c r="D14" s="130">
        <v>0</v>
      </c>
      <c r="E14" s="130">
        <v>0</v>
      </c>
      <c r="F14" s="58">
        <v>0</v>
      </c>
      <c r="G14" s="130">
        <v>0</v>
      </c>
      <c r="H14" s="130">
        <v>0</v>
      </c>
      <c r="I14" s="58">
        <v>0</v>
      </c>
    </row>
    <row r="15" spans="2:10" ht="25.5" x14ac:dyDescent="0.2">
      <c r="B15" s="256"/>
      <c r="C15" s="229" t="s">
        <v>282</v>
      </c>
      <c r="D15" s="130">
        <v>0</v>
      </c>
      <c r="E15" s="130">
        <v>0</v>
      </c>
      <c r="F15" s="58">
        <v>0</v>
      </c>
      <c r="G15" s="130">
        <v>0</v>
      </c>
      <c r="H15" s="130">
        <v>0</v>
      </c>
      <c r="I15" s="58">
        <v>0</v>
      </c>
    </row>
    <row r="16" spans="2:10" x14ac:dyDescent="0.2">
      <c r="B16" s="256"/>
      <c r="C16" s="226" t="s">
        <v>217</v>
      </c>
      <c r="D16" s="130">
        <v>0</v>
      </c>
      <c r="E16" s="130">
        <v>0</v>
      </c>
      <c r="F16" s="58">
        <v>0</v>
      </c>
      <c r="G16" s="130">
        <v>0</v>
      </c>
      <c r="H16" s="130">
        <v>0</v>
      </c>
      <c r="I16" s="58">
        <v>0</v>
      </c>
    </row>
    <row r="17" spans="2:9" x14ac:dyDescent="0.2">
      <c r="B17" s="256"/>
      <c r="C17" s="226" t="s">
        <v>93</v>
      </c>
      <c r="D17" s="130">
        <v>0</v>
      </c>
      <c r="E17" s="130">
        <v>0</v>
      </c>
      <c r="F17" s="58">
        <v>0</v>
      </c>
      <c r="G17" s="130">
        <v>0</v>
      </c>
      <c r="H17" s="130">
        <v>0</v>
      </c>
      <c r="I17" s="58">
        <v>0</v>
      </c>
    </row>
    <row r="18" spans="2:9" x14ac:dyDescent="0.2">
      <c r="B18" s="256"/>
      <c r="C18" s="226" t="s">
        <v>94</v>
      </c>
      <c r="D18" s="130">
        <v>0</v>
      </c>
      <c r="E18" s="130">
        <v>0</v>
      </c>
      <c r="F18" s="58">
        <v>0</v>
      </c>
      <c r="G18" s="130">
        <v>0</v>
      </c>
      <c r="H18" s="130">
        <v>0</v>
      </c>
      <c r="I18" s="58">
        <v>0</v>
      </c>
    </row>
    <row r="19" spans="2:9" x14ac:dyDescent="0.2">
      <c r="B19" s="256"/>
      <c r="C19" s="226" t="s">
        <v>50</v>
      </c>
      <c r="D19" s="130">
        <v>0</v>
      </c>
      <c r="E19" s="130">
        <v>0</v>
      </c>
      <c r="F19" s="58">
        <v>0</v>
      </c>
      <c r="G19" s="130">
        <v>0</v>
      </c>
      <c r="H19" s="130">
        <v>0</v>
      </c>
      <c r="I19" s="58">
        <v>0</v>
      </c>
    </row>
    <row r="20" spans="2:9" x14ac:dyDescent="0.2">
      <c r="B20" s="256"/>
      <c r="C20" s="226" t="s">
        <v>51</v>
      </c>
      <c r="D20" s="130">
        <v>0</v>
      </c>
      <c r="E20" s="130">
        <v>0</v>
      </c>
      <c r="F20" s="58">
        <v>0</v>
      </c>
      <c r="G20" s="130">
        <v>0</v>
      </c>
      <c r="H20" s="130">
        <v>0</v>
      </c>
      <c r="I20" s="58">
        <v>0</v>
      </c>
    </row>
    <row r="21" spans="2:9" x14ac:dyDescent="0.2">
      <c r="B21" s="256"/>
      <c r="C21" s="226" t="s">
        <v>21</v>
      </c>
      <c r="D21" s="130">
        <v>0</v>
      </c>
      <c r="E21" s="130">
        <v>0</v>
      </c>
      <c r="F21" s="58">
        <v>0</v>
      </c>
      <c r="G21" s="130">
        <v>0</v>
      </c>
      <c r="H21" s="130">
        <v>0</v>
      </c>
      <c r="I21" s="58">
        <v>0</v>
      </c>
    </row>
    <row r="22" spans="2:9" x14ac:dyDescent="0.2">
      <c r="B22" s="256"/>
      <c r="C22" s="226" t="s">
        <v>53</v>
      </c>
      <c r="D22" s="130">
        <v>1538977.25</v>
      </c>
      <c r="E22" s="130">
        <v>0</v>
      </c>
      <c r="F22" s="58">
        <v>1538977.25</v>
      </c>
      <c r="G22" s="130">
        <v>913265.96000000148</v>
      </c>
      <c r="H22" s="130">
        <v>0</v>
      </c>
      <c r="I22" s="58">
        <v>913265.96000000148</v>
      </c>
    </row>
    <row r="23" spans="2:9" x14ac:dyDescent="0.2">
      <c r="B23" s="150"/>
      <c r="C23" s="227" t="s">
        <v>52</v>
      </c>
      <c r="D23" s="57">
        <v>16620047.25</v>
      </c>
      <c r="E23" s="57">
        <v>0</v>
      </c>
      <c r="F23" s="57">
        <v>16620047.25</v>
      </c>
      <c r="G23" s="57">
        <v>16993603.150000002</v>
      </c>
      <c r="H23" s="57">
        <v>0</v>
      </c>
      <c r="I23" s="57">
        <v>913265.96000000148</v>
      </c>
    </row>
    <row r="24" spans="2:9" x14ac:dyDescent="0.2">
      <c r="B24" s="55"/>
    </row>
  </sheetData>
  <mergeCells count="4">
    <mergeCell ref="B1:C1"/>
    <mergeCell ref="B5:D5"/>
    <mergeCell ref="D7:F7"/>
    <mergeCell ref="G7:I7"/>
  </mergeCells>
  <pageMargins left="0.75" right="0.75" top="1" bottom="1" header="0.5" footer="0.5"/>
  <pageSetup paperSize="9" scale="64" orientation="landscape" verticalDpi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J27"/>
  <sheetViews>
    <sheetView workbookViewId="0"/>
  </sheetViews>
  <sheetFormatPr defaultRowHeight="12.75" x14ac:dyDescent="0.2"/>
  <cols>
    <col min="1" max="1" width="12" style="22" customWidth="1"/>
    <col min="2" max="2" width="37.5703125" style="22" customWidth="1"/>
    <col min="3" max="3" width="42.85546875" style="22" customWidth="1"/>
    <col min="4" max="5" width="27.28515625" style="22" customWidth="1"/>
    <col min="6" max="6" width="5.85546875" style="22" customWidth="1"/>
    <col min="7" max="7" width="6.7109375" style="22" customWidth="1"/>
    <col min="8" max="10" width="19.85546875" style="22" customWidth="1"/>
    <col min="11" max="11" width="18.28515625" style="22" customWidth="1"/>
    <col min="12" max="16384" width="9.140625" style="22"/>
  </cols>
  <sheetData>
    <row r="1" spans="2:10" ht="20.25" x14ac:dyDescent="0.3">
      <c r="B1" s="23" t="s">
        <v>238</v>
      </c>
      <c r="C1" s="21"/>
      <c r="D1" s="21"/>
      <c r="E1" s="21"/>
      <c r="F1" s="21"/>
      <c r="G1" s="21"/>
      <c r="H1" s="21"/>
      <c r="I1" s="21"/>
      <c r="J1" s="21"/>
    </row>
    <row r="2" spans="2:10" ht="15.75" customHeight="1" x14ac:dyDescent="0.25">
      <c r="B2" s="68" t="str">
        <f>Tradingname</f>
        <v>DBP Development Group Pty Ltd</v>
      </c>
      <c r="C2" s="69"/>
    </row>
    <row r="3" spans="2:10" ht="18.75" customHeight="1" x14ac:dyDescent="0.45">
      <c r="B3" s="70" t="s">
        <v>287</v>
      </c>
      <c r="C3" s="71" t="str">
        <f>TEXT(Yearstart,"dd/mm/yyyy")&amp;" to "&amp;TEXT(Yearending,"dd/mm/yyyy")</f>
        <v>01/01/2019 to 31/12/2019</v>
      </c>
      <c r="F3" s="59"/>
    </row>
    <row r="4" spans="2:10" ht="20.25" x14ac:dyDescent="0.3">
      <c r="B4" s="20"/>
    </row>
    <row r="5" spans="2:10" ht="15.75" x14ac:dyDescent="0.25">
      <c r="B5" s="34" t="s">
        <v>229</v>
      </c>
    </row>
    <row r="6" spans="2:10" x14ac:dyDescent="0.2">
      <c r="B6" s="24"/>
      <c r="C6" s="27"/>
      <c r="D6" s="27"/>
      <c r="E6" s="27"/>
      <c r="F6" s="27"/>
      <c r="G6" s="28"/>
      <c r="H6" s="35"/>
      <c r="I6" s="29"/>
      <c r="J6" s="29"/>
    </row>
    <row r="7" spans="2:10" ht="39" customHeight="1" x14ac:dyDescent="0.2">
      <c r="B7" s="134" t="s">
        <v>20</v>
      </c>
      <c r="C7" s="127" t="s">
        <v>63</v>
      </c>
      <c r="D7" s="127" t="s">
        <v>64</v>
      </c>
      <c r="E7" s="127" t="s">
        <v>26</v>
      </c>
    </row>
    <row r="8" spans="2:10" ht="13.5" customHeight="1" x14ac:dyDescent="0.2">
      <c r="B8" s="119"/>
      <c r="C8" s="129" t="s">
        <v>225</v>
      </c>
      <c r="D8" s="129" t="s">
        <v>225</v>
      </c>
      <c r="E8" s="129" t="s">
        <v>225</v>
      </c>
    </row>
    <row r="9" spans="2:10" ht="13.5" customHeight="1" x14ac:dyDescent="0.2">
      <c r="B9" s="291"/>
      <c r="C9" s="290"/>
      <c r="D9" s="133"/>
      <c r="E9" s="133"/>
    </row>
    <row r="10" spans="2:10" ht="13.5" customHeight="1" x14ac:dyDescent="0.2">
      <c r="B10" s="289"/>
      <c r="C10" s="133"/>
      <c r="D10" s="133"/>
      <c r="E10" s="133"/>
    </row>
    <row r="11" spans="2:10" ht="13.5" customHeight="1" x14ac:dyDescent="0.2">
      <c r="B11" s="250"/>
      <c r="C11" s="133"/>
      <c r="D11" s="133"/>
      <c r="E11" s="133"/>
    </row>
    <row r="12" spans="2:10" ht="13.5" customHeight="1" x14ac:dyDescent="0.2">
      <c r="B12" s="250"/>
      <c r="C12" s="133"/>
      <c r="D12" s="133"/>
      <c r="E12" s="133"/>
    </row>
    <row r="13" spans="2:10" ht="13.5" customHeight="1" x14ac:dyDescent="0.2">
      <c r="B13" s="250"/>
      <c r="C13" s="133"/>
      <c r="D13" s="133"/>
      <c r="E13" s="133"/>
    </row>
    <row r="14" spans="2:10" ht="13.5" customHeight="1" x14ac:dyDescent="0.2">
      <c r="B14" s="250"/>
      <c r="C14" s="133"/>
      <c r="D14" s="133"/>
      <c r="E14" s="133"/>
    </row>
    <row r="15" spans="2:10" x14ac:dyDescent="0.2">
      <c r="B15" s="132" t="s">
        <v>26</v>
      </c>
      <c r="C15" s="57">
        <f>SUM(C9:C14)</f>
        <v>0</v>
      </c>
      <c r="D15" s="57">
        <f>SUM(D9:D14)</f>
        <v>0</v>
      </c>
      <c r="E15" s="57">
        <f>SUM(E9:E14)</f>
        <v>0</v>
      </c>
    </row>
    <row r="17" spans="2:6" ht="15.75" x14ac:dyDescent="0.25">
      <c r="B17" s="34" t="s">
        <v>230</v>
      </c>
    </row>
    <row r="18" spans="2:6" ht="19.5" customHeight="1" x14ac:dyDescent="0.2">
      <c r="B18" s="24"/>
      <c r="C18" s="27"/>
      <c r="D18" s="27"/>
      <c r="E18" s="27"/>
      <c r="F18" s="27"/>
    </row>
    <row r="19" spans="2:6" ht="24.75" customHeight="1" x14ac:dyDescent="0.2">
      <c r="B19" s="119" t="s">
        <v>159</v>
      </c>
      <c r="C19" s="135" t="s">
        <v>20</v>
      </c>
      <c r="D19" s="127" t="s">
        <v>26</v>
      </c>
    </row>
    <row r="20" spans="2:6" x14ac:dyDescent="0.2">
      <c r="B20" s="119"/>
      <c r="C20" s="129"/>
      <c r="D20" s="129" t="s">
        <v>225</v>
      </c>
    </row>
    <row r="21" spans="2:6" x14ac:dyDescent="0.2">
      <c r="B21" s="250"/>
      <c r="C21" s="251"/>
      <c r="D21" s="133"/>
    </row>
    <row r="22" spans="2:6" x14ac:dyDescent="0.2">
      <c r="B22" s="250"/>
      <c r="C22" s="251"/>
      <c r="D22" s="133"/>
    </row>
    <row r="23" spans="2:6" x14ac:dyDescent="0.2">
      <c r="B23" s="250"/>
      <c r="C23" s="251"/>
      <c r="D23" s="133"/>
    </row>
    <row r="24" spans="2:6" x14ac:dyDescent="0.2">
      <c r="B24" s="250"/>
      <c r="C24" s="251"/>
      <c r="D24" s="133"/>
    </row>
    <row r="25" spans="2:6" x14ac:dyDescent="0.2">
      <c r="B25" s="250"/>
      <c r="C25" s="251"/>
      <c r="D25" s="133"/>
    </row>
    <row r="26" spans="2:6" x14ac:dyDescent="0.2">
      <c r="B26" s="250"/>
      <c r="C26" s="251"/>
      <c r="D26" s="133"/>
    </row>
    <row r="27" spans="2:6" x14ac:dyDescent="0.2">
      <c r="B27" s="350" t="s">
        <v>158</v>
      </c>
      <c r="C27" s="351"/>
      <c r="D27" s="57">
        <f>SUM(D21:D26)</f>
        <v>0</v>
      </c>
    </row>
  </sheetData>
  <mergeCells count="1">
    <mergeCell ref="B27:C27"/>
  </mergeCells>
  <pageMargins left="0.75" right="0.75" top="1" bottom="1" header="0.5" footer="0.5"/>
  <pageSetup paperSize="9" scale="59" orientation="landscape" r:id="rId1"/>
  <headerFooter alignWithMargins="0"/>
  <colBreaks count="1" manualBreakCount="1">
    <brk id="7" max="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H36"/>
  <sheetViews>
    <sheetView workbookViewId="0"/>
  </sheetViews>
  <sheetFormatPr defaultRowHeight="12.75" x14ac:dyDescent="0.2"/>
  <cols>
    <col min="1" max="1" width="12.42578125" style="39" customWidth="1"/>
    <col min="2" max="2" width="18.5703125" style="39" customWidth="1"/>
    <col min="3" max="3" width="42.28515625" style="39" customWidth="1"/>
    <col min="4" max="4" width="26.85546875" style="39" customWidth="1"/>
    <col min="5" max="5" width="22.5703125" style="39" customWidth="1"/>
    <col min="6" max="6" width="20.5703125" style="39" customWidth="1"/>
    <col min="7" max="8" width="22.5703125" style="39" customWidth="1"/>
    <col min="9" max="9" width="9.42578125" style="39" customWidth="1"/>
    <col min="10" max="10" width="25.140625" style="39" customWidth="1"/>
    <col min="11" max="16384" width="9.140625" style="39"/>
  </cols>
  <sheetData>
    <row r="1" spans="2:8" ht="20.25" x14ac:dyDescent="0.3">
      <c r="B1" s="352" t="s">
        <v>233</v>
      </c>
      <c r="C1" s="352"/>
      <c r="D1" s="21"/>
      <c r="E1" s="21"/>
      <c r="F1" s="21"/>
      <c r="G1" s="21"/>
      <c r="H1" s="21"/>
    </row>
    <row r="2" spans="2:8" ht="17.25" customHeight="1" x14ac:dyDescent="0.3">
      <c r="B2" s="68" t="str">
        <f>Tradingname</f>
        <v>DBP Development Group Pty Ltd</v>
      </c>
      <c r="C2" s="69"/>
      <c r="D2" s="40"/>
      <c r="E2" s="40"/>
      <c r="G2" s="40"/>
      <c r="H2" s="40"/>
    </row>
    <row r="3" spans="2:8" ht="17.25" customHeight="1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4" spans="2:8" ht="14.25" customHeight="1" x14ac:dyDescent="0.3">
      <c r="B4" s="20"/>
    </row>
    <row r="5" spans="2:8" ht="15.75" x14ac:dyDescent="0.25">
      <c r="B5" s="43" t="s">
        <v>234</v>
      </c>
      <c r="C5" s="41"/>
      <c r="D5" s="41"/>
      <c r="E5" s="41"/>
      <c r="F5" s="42"/>
      <c r="G5" s="41"/>
      <c r="H5" s="41"/>
    </row>
    <row r="6" spans="2:8" ht="15.75" x14ac:dyDescent="0.25">
      <c r="B6" s="43"/>
      <c r="C6" s="41"/>
      <c r="D6" s="41"/>
      <c r="E6" s="41"/>
      <c r="F6" s="42"/>
      <c r="G6" s="41"/>
      <c r="H6" s="41"/>
    </row>
    <row r="7" spans="2:8" ht="40.5" customHeight="1" x14ac:dyDescent="0.2">
      <c r="B7" s="136" t="s">
        <v>269</v>
      </c>
      <c r="C7" s="136" t="s">
        <v>231</v>
      </c>
      <c r="D7" s="137" t="s">
        <v>262</v>
      </c>
      <c r="E7" s="137" t="s">
        <v>264</v>
      </c>
      <c r="F7" s="137" t="s">
        <v>80</v>
      </c>
      <c r="G7" s="137" t="s">
        <v>105</v>
      </c>
      <c r="H7" s="137" t="s">
        <v>106</v>
      </c>
    </row>
    <row r="8" spans="2:8" x14ac:dyDescent="0.2">
      <c r="B8" s="138"/>
      <c r="C8" s="136" t="s">
        <v>232</v>
      </c>
      <c r="D8" s="139" t="s">
        <v>225</v>
      </c>
      <c r="E8" s="139" t="s">
        <v>225</v>
      </c>
      <c r="F8" s="139"/>
      <c r="G8" s="139" t="s">
        <v>225</v>
      </c>
      <c r="H8" s="139" t="s">
        <v>225</v>
      </c>
    </row>
    <row r="9" spans="2:8" x14ac:dyDescent="0.2">
      <c r="B9" s="230"/>
      <c r="C9" s="230"/>
      <c r="D9" s="140"/>
      <c r="E9" s="140"/>
      <c r="F9" s="141"/>
      <c r="G9" s="73">
        <f t="shared" ref="G9:G35" si="0">D9*F9</f>
        <v>0</v>
      </c>
      <c r="H9" s="73">
        <f>E9*F9</f>
        <v>0</v>
      </c>
    </row>
    <row r="10" spans="2:8" x14ac:dyDescent="0.2">
      <c r="B10" s="230"/>
      <c r="C10" s="230"/>
      <c r="D10" s="140"/>
      <c r="E10" s="140"/>
      <c r="F10" s="141"/>
      <c r="G10" s="73">
        <f t="shared" si="0"/>
        <v>0</v>
      </c>
      <c r="H10" s="73">
        <f t="shared" ref="H10:H35" si="1">E10*F10</f>
        <v>0</v>
      </c>
    </row>
    <row r="11" spans="2:8" x14ac:dyDescent="0.2">
      <c r="B11" s="230"/>
      <c r="C11" s="230"/>
      <c r="D11" s="140"/>
      <c r="E11" s="140"/>
      <c r="F11" s="141"/>
      <c r="G11" s="73">
        <f t="shared" si="0"/>
        <v>0</v>
      </c>
      <c r="H11" s="73">
        <f t="shared" si="1"/>
        <v>0</v>
      </c>
    </row>
    <row r="12" spans="2:8" x14ac:dyDescent="0.2">
      <c r="B12" s="230"/>
      <c r="C12" s="230"/>
      <c r="D12" s="140"/>
      <c r="E12" s="140"/>
      <c r="F12" s="141"/>
      <c r="G12" s="73">
        <f t="shared" si="0"/>
        <v>0</v>
      </c>
      <c r="H12" s="73">
        <f t="shared" si="1"/>
        <v>0</v>
      </c>
    </row>
    <row r="13" spans="2:8" x14ac:dyDescent="0.2">
      <c r="B13" s="230"/>
      <c r="C13" s="230"/>
      <c r="D13" s="140"/>
      <c r="E13" s="140"/>
      <c r="F13" s="141"/>
      <c r="G13" s="73">
        <f t="shared" si="0"/>
        <v>0</v>
      </c>
      <c r="H13" s="73">
        <f t="shared" si="1"/>
        <v>0</v>
      </c>
    </row>
    <row r="14" spans="2:8" x14ac:dyDescent="0.2">
      <c r="B14" s="230"/>
      <c r="C14" s="230"/>
      <c r="D14" s="140"/>
      <c r="E14" s="140"/>
      <c r="F14" s="141"/>
      <c r="G14" s="73">
        <f t="shared" si="0"/>
        <v>0</v>
      </c>
      <c r="H14" s="73">
        <f t="shared" si="1"/>
        <v>0</v>
      </c>
    </row>
    <row r="15" spans="2:8" x14ac:dyDescent="0.2">
      <c r="B15" s="230"/>
      <c r="C15" s="230"/>
      <c r="D15" s="140"/>
      <c r="E15" s="140"/>
      <c r="F15" s="141"/>
      <c r="G15" s="73">
        <f t="shared" si="0"/>
        <v>0</v>
      </c>
      <c r="H15" s="73">
        <f t="shared" si="1"/>
        <v>0</v>
      </c>
    </row>
    <row r="16" spans="2:8" x14ac:dyDescent="0.2">
      <c r="B16" s="230"/>
      <c r="C16" s="230"/>
      <c r="D16" s="140"/>
      <c r="E16" s="140"/>
      <c r="F16" s="141"/>
      <c r="G16" s="73">
        <f t="shared" si="0"/>
        <v>0</v>
      </c>
      <c r="H16" s="73">
        <f t="shared" si="1"/>
        <v>0</v>
      </c>
    </row>
    <row r="17" spans="2:8" x14ac:dyDescent="0.2">
      <c r="B17" s="230"/>
      <c r="C17" s="230"/>
      <c r="D17" s="140"/>
      <c r="E17" s="140"/>
      <c r="F17" s="141"/>
      <c r="G17" s="73">
        <f t="shared" si="0"/>
        <v>0</v>
      </c>
      <c r="H17" s="73">
        <f t="shared" si="1"/>
        <v>0</v>
      </c>
    </row>
    <row r="18" spans="2:8" x14ac:dyDescent="0.2">
      <c r="B18" s="230"/>
      <c r="C18" s="230"/>
      <c r="D18" s="140"/>
      <c r="E18" s="140"/>
      <c r="F18" s="141"/>
      <c r="G18" s="73">
        <f t="shared" si="0"/>
        <v>0</v>
      </c>
      <c r="H18" s="73">
        <f t="shared" si="1"/>
        <v>0</v>
      </c>
    </row>
    <row r="19" spans="2:8" x14ac:dyDescent="0.2">
      <c r="B19" s="230"/>
      <c r="C19" s="230"/>
      <c r="D19" s="140"/>
      <c r="E19" s="140"/>
      <c r="F19" s="141"/>
      <c r="G19" s="73">
        <f t="shared" si="0"/>
        <v>0</v>
      </c>
      <c r="H19" s="73">
        <f t="shared" si="1"/>
        <v>0</v>
      </c>
    </row>
    <row r="20" spans="2:8" x14ac:dyDescent="0.2">
      <c r="B20" s="230"/>
      <c r="C20" s="230"/>
      <c r="D20" s="140"/>
      <c r="E20" s="140"/>
      <c r="F20" s="141"/>
      <c r="G20" s="73">
        <f t="shared" si="0"/>
        <v>0</v>
      </c>
      <c r="H20" s="73">
        <f t="shared" si="1"/>
        <v>0</v>
      </c>
    </row>
    <row r="21" spans="2:8" x14ac:dyDescent="0.2">
      <c r="B21" s="230"/>
      <c r="C21" s="230"/>
      <c r="D21" s="140"/>
      <c r="E21" s="140"/>
      <c r="F21" s="141"/>
      <c r="G21" s="73">
        <f t="shared" si="0"/>
        <v>0</v>
      </c>
      <c r="H21" s="73">
        <f t="shared" si="1"/>
        <v>0</v>
      </c>
    </row>
    <row r="22" spans="2:8" x14ac:dyDescent="0.2">
      <c r="B22" s="230"/>
      <c r="C22" s="230"/>
      <c r="D22" s="140"/>
      <c r="E22" s="140"/>
      <c r="F22" s="141"/>
      <c r="G22" s="73">
        <f t="shared" si="0"/>
        <v>0</v>
      </c>
      <c r="H22" s="73">
        <f t="shared" si="1"/>
        <v>0</v>
      </c>
    </row>
    <row r="23" spans="2:8" x14ac:dyDescent="0.2">
      <c r="B23" s="230"/>
      <c r="C23" s="230"/>
      <c r="D23" s="140"/>
      <c r="E23" s="140"/>
      <c r="F23" s="141"/>
      <c r="G23" s="73">
        <f t="shared" si="0"/>
        <v>0</v>
      </c>
      <c r="H23" s="73">
        <f t="shared" si="1"/>
        <v>0</v>
      </c>
    </row>
    <row r="24" spans="2:8" x14ac:dyDescent="0.2">
      <c r="B24" s="230"/>
      <c r="C24" s="230"/>
      <c r="D24" s="140"/>
      <c r="E24" s="140"/>
      <c r="F24" s="141"/>
      <c r="G24" s="73">
        <f t="shared" si="0"/>
        <v>0</v>
      </c>
      <c r="H24" s="73">
        <f t="shared" si="1"/>
        <v>0</v>
      </c>
    </row>
    <row r="25" spans="2:8" x14ac:dyDescent="0.2">
      <c r="B25" s="230"/>
      <c r="C25" s="230"/>
      <c r="D25" s="140"/>
      <c r="E25" s="140"/>
      <c r="F25" s="141"/>
      <c r="G25" s="73">
        <f t="shared" si="0"/>
        <v>0</v>
      </c>
      <c r="H25" s="73">
        <f t="shared" si="1"/>
        <v>0</v>
      </c>
    </row>
    <row r="26" spans="2:8" x14ac:dyDescent="0.2">
      <c r="B26" s="230"/>
      <c r="C26" s="230"/>
      <c r="D26" s="140"/>
      <c r="E26" s="140"/>
      <c r="F26" s="141"/>
      <c r="G26" s="73">
        <f t="shared" si="0"/>
        <v>0</v>
      </c>
      <c r="H26" s="73">
        <f t="shared" si="1"/>
        <v>0</v>
      </c>
    </row>
    <row r="27" spans="2:8" x14ac:dyDescent="0.2">
      <c r="B27" s="230"/>
      <c r="C27" s="230"/>
      <c r="D27" s="140"/>
      <c r="E27" s="140"/>
      <c r="F27" s="141"/>
      <c r="G27" s="73">
        <f t="shared" si="0"/>
        <v>0</v>
      </c>
      <c r="H27" s="73">
        <f t="shared" si="1"/>
        <v>0</v>
      </c>
    </row>
    <row r="28" spans="2:8" x14ac:dyDescent="0.2">
      <c r="B28" s="230"/>
      <c r="C28" s="230"/>
      <c r="D28" s="140"/>
      <c r="E28" s="140"/>
      <c r="F28" s="141"/>
      <c r="G28" s="73">
        <f t="shared" si="0"/>
        <v>0</v>
      </c>
      <c r="H28" s="73">
        <f t="shared" si="1"/>
        <v>0</v>
      </c>
    </row>
    <row r="29" spans="2:8" x14ac:dyDescent="0.2">
      <c r="B29" s="230"/>
      <c r="C29" s="230"/>
      <c r="D29" s="140"/>
      <c r="E29" s="140"/>
      <c r="F29" s="141"/>
      <c r="G29" s="73">
        <f t="shared" si="0"/>
        <v>0</v>
      </c>
      <c r="H29" s="73">
        <f t="shared" si="1"/>
        <v>0</v>
      </c>
    </row>
    <row r="30" spans="2:8" x14ac:dyDescent="0.2">
      <c r="B30" s="230"/>
      <c r="C30" s="230"/>
      <c r="D30" s="140"/>
      <c r="E30" s="140"/>
      <c r="F30" s="141"/>
      <c r="G30" s="73">
        <f t="shared" si="0"/>
        <v>0</v>
      </c>
      <c r="H30" s="73">
        <f t="shared" si="1"/>
        <v>0</v>
      </c>
    </row>
    <row r="31" spans="2:8" x14ac:dyDescent="0.2">
      <c r="B31" s="230"/>
      <c r="C31" s="230"/>
      <c r="D31" s="140"/>
      <c r="E31" s="140"/>
      <c r="F31" s="141"/>
      <c r="G31" s="73">
        <f t="shared" si="0"/>
        <v>0</v>
      </c>
      <c r="H31" s="73">
        <f t="shared" si="1"/>
        <v>0</v>
      </c>
    </row>
    <row r="32" spans="2:8" x14ac:dyDescent="0.2">
      <c r="B32" s="230"/>
      <c r="C32" s="230"/>
      <c r="D32" s="140"/>
      <c r="E32" s="140"/>
      <c r="F32" s="141"/>
      <c r="G32" s="73">
        <f t="shared" si="0"/>
        <v>0</v>
      </c>
      <c r="H32" s="73">
        <f t="shared" si="1"/>
        <v>0</v>
      </c>
    </row>
    <row r="33" spans="2:8" x14ac:dyDescent="0.2">
      <c r="B33" s="230"/>
      <c r="C33" s="230"/>
      <c r="D33" s="140"/>
      <c r="E33" s="140"/>
      <c r="F33" s="141"/>
      <c r="G33" s="73">
        <f t="shared" si="0"/>
        <v>0</v>
      </c>
      <c r="H33" s="73">
        <f t="shared" si="1"/>
        <v>0</v>
      </c>
    </row>
    <row r="34" spans="2:8" x14ac:dyDescent="0.2">
      <c r="B34" s="230"/>
      <c r="C34" s="230"/>
      <c r="D34" s="140"/>
      <c r="E34" s="140"/>
      <c r="F34" s="141"/>
      <c r="G34" s="73">
        <f t="shared" si="0"/>
        <v>0</v>
      </c>
      <c r="H34" s="73">
        <f t="shared" si="1"/>
        <v>0</v>
      </c>
    </row>
    <row r="35" spans="2:8" x14ac:dyDescent="0.2">
      <c r="B35" s="230"/>
      <c r="C35" s="230"/>
      <c r="D35" s="140"/>
      <c r="E35" s="140"/>
      <c r="F35" s="141"/>
      <c r="G35" s="73">
        <f t="shared" si="0"/>
        <v>0</v>
      </c>
      <c r="H35" s="73">
        <f t="shared" si="1"/>
        <v>0</v>
      </c>
    </row>
    <row r="36" spans="2:8" x14ac:dyDescent="0.2">
      <c r="B36" s="53"/>
      <c r="C36" s="132" t="s">
        <v>26</v>
      </c>
      <c r="D36" s="58">
        <f>SUM(D9:D35)</f>
        <v>0</v>
      </c>
      <c r="E36" s="58">
        <f>SUM(E9:E35)</f>
        <v>0</v>
      </c>
      <c r="F36" s="44"/>
      <c r="G36" s="73">
        <f>SUM(G9:G35)</f>
        <v>0</v>
      </c>
      <c r="H36" s="73">
        <f>SUM(H9:H35)</f>
        <v>0</v>
      </c>
    </row>
  </sheetData>
  <mergeCells count="1">
    <mergeCell ref="B1:C1"/>
  </mergeCells>
  <pageMargins left="0.75" right="0.75" top="1" bottom="1" header="0.5" footer="0.5"/>
  <pageSetup paperSize="9" scale="3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</sheetPr>
  <dimension ref="B1:I36"/>
  <sheetViews>
    <sheetView workbookViewId="0"/>
  </sheetViews>
  <sheetFormatPr defaultRowHeight="12.75" x14ac:dyDescent="0.2"/>
  <cols>
    <col min="1" max="1" width="11.28515625" style="39" customWidth="1"/>
    <col min="2" max="2" width="21" style="39" customWidth="1"/>
    <col min="3" max="3" width="30" style="39" customWidth="1"/>
    <col min="4" max="4" width="26.7109375" style="39" customWidth="1"/>
    <col min="5" max="5" width="23.5703125" style="39" customWidth="1"/>
    <col min="6" max="6" width="22.5703125" style="39" customWidth="1"/>
    <col min="7" max="7" width="20.5703125" style="39" customWidth="1"/>
    <col min="8" max="9" width="22.5703125" style="39" customWidth="1"/>
    <col min="10" max="10" width="9.42578125" style="39" customWidth="1"/>
    <col min="11" max="11" width="25.140625" style="39" customWidth="1"/>
    <col min="12" max="16384" width="9.140625" style="39"/>
  </cols>
  <sheetData>
    <row r="1" spans="2:9" ht="20.25" x14ac:dyDescent="0.3">
      <c r="B1" s="352" t="s">
        <v>196</v>
      </c>
      <c r="C1" s="352"/>
      <c r="D1" s="21"/>
      <c r="E1" s="21"/>
      <c r="F1" s="21"/>
      <c r="G1" s="21"/>
      <c r="H1" s="21"/>
      <c r="I1" s="21"/>
    </row>
    <row r="2" spans="2:9" ht="16.5" customHeight="1" x14ac:dyDescent="0.3">
      <c r="B2" s="68" t="str">
        <f>Tradingname</f>
        <v>DBP Development Group Pty Ltd</v>
      </c>
      <c r="C2" s="69"/>
      <c r="D2" s="40"/>
      <c r="E2" s="40"/>
      <c r="F2" s="40"/>
      <c r="H2" s="40"/>
      <c r="I2" s="40"/>
    </row>
    <row r="3" spans="2:9" ht="15" x14ac:dyDescent="0.25">
      <c r="B3" s="70" t="s">
        <v>287</v>
      </c>
      <c r="C3" s="71" t="str">
        <f>TEXT(Yearstart,"dd/mm/yyyy")&amp;" to "&amp;TEXT(Yearending,"dd/mm/yyyy")</f>
        <v>01/01/2019 to 31/12/2019</v>
      </c>
    </row>
    <row r="4" spans="2:9" ht="20.25" x14ac:dyDescent="0.3">
      <c r="B4" s="20"/>
      <c r="E4" s="75"/>
    </row>
    <row r="5" spans="2:9" ht="15.75" x14ac:dyDescent="0.25">
      <c r="B5" s="43" t="s">
        <v>235</v>
      </c>
      <c r="C5" s="41"/>
      <c r="D5" s="41"/>
      <c r="E5" s="41"/>
      <c r="F5" s="41"/>
      <c r="G5" s="42"/>
      <c r="H5" s="41"/>
      <c r="I5" s="41"/>
    </row>
    <row r="6" spans="2:9" ht="15.75" x14ac:dyDescent="0.25">
      <c r="B6" s="43"/>
      <c r="C6" s="41"/>
      <c r="D6" s="41"/>
      <c r="E6" s="41"/>
      <c r="F6" s="41"/>
      <c r="G6" s="42"/>
      <c r="H6" s="41"/>
      <c r="I6" s="41"/>
    </row>
    <row r="7" spans="2:9" ht="40.5" customHeight="1" x14ac:dyDescent="0.2">
      <c r="B7" s="136" t="s">
        <v>269</v>
      </c>
      <c r="C7" s="136" t="s">
        <v>20</v>
      </c>
      <c r="D7" s="144" t="s">
        <v>81</v>
      </c>
      <c r="E7" s="137" t="s">
        <v>263</v>
      </c>
      <c r="F7" s="137" t="s">
        <v>265</v>
      </c>
      <c r="G7" s="137" t="s">
        <v>80</v>
      </c>
      <c r="H7" s="137" t="s">
        <v>105</v>
      </c>
      <c r="I7" s="137" t="s">
        <v>106</v>
      </c>
    </row>
    <row r="8" spans="2:9" x14ac:dyDescent="0.2">
      <c r="B8" s="138"/>
      <c r="C8" s="138" t="s">
        <v>236</v>
      </c>
      <c r="D8" s="145"/>
      <c r="E8" s="139" t="s">
        <v>225</v>
      </c>
      <c r="F8" s="139" t="s">
        <v>225</v>
      </c>
      <c r="G8" s="139"/>
      <c r="H8" s="139" t="s">
        <v>225</v>
      </c>
      <c r="I8" s="139" t="s">
        <v>225</v>
      </c>
    </row>
    <row r="9" spans="2:9" x14ac:dyDescent="0.2">
      <c r="B9" s="230" t="s">
        <v>338</v>
      </c>
      <c r="C9" s="228" t="s">
        <v>59</v>
      </c>
      <c r="D9" s="293">
        <v>81096</v>
      </c>
      <c r="E9" s="142">
        <v>0</v>
      </c>
      <c r="F9" s="142">
        <v>-783465.64</v>
      </c>
      <c r="G9" s="143">
        <v>1</v>
      </c>
      <c r="H9" s="74">
        <v>0</v>
      </c>
      <c r="I9" s="74">
        <v>-783465.64</v>
      </c>
    </row>
    <row r="10" spans="2:9" ht="25.5" x14ac:dyDescent="0.2">
      <c r="B10" s="230"/>
      <c r="C10" s="228" t="s">
        <v>69</v>
      </c>
      <c r="D10" s="230"/>
      <c r="E10" s="142"/>
      <c r="F10" s="142"/>
      <c r="G10" s="143"/>
      <c r="H10" s="74">
        <v>0</v>
      </c>
      <c r="I10" s="74">
        <v>0</v>
      </c>
    </row>
    <row r="11" spans="2:9" x14ac:dyDescent="0.2">
      <c r="B11" s="230"/>
      <c r="C11" s="228" t="s">
        <v>60</v>
      </c>
      <c r="D11" s="230"/>
      <c r="E11" s="142"/>
      <c r="F11" s="142"/>
      <c r="G11" s="143"/>
      <c r="H11" s="74">
        <v>0</v>
      </c>
      <c r="I11" s="74">
        <v>0</v>
      </c>
    </row>
    <row r="12" spans="2:9" x14ac:dyDescent="0.2">
      <c r="B12" s="230"/>
      <c r="C12" s="228" t="s">
        <v>61</v>
      </c>
      <c r="D12" s="230"/>
      <c r="E12" s="142"/>
      <c r="F12" s="142"/>
      <c r="G12" s="143"/>
      <c r="H12" s="74">
        <v>0</v>
      </c>
      <c r="I12" s="74">
        <v>0</v>
      </c>
    </row>
    <row r="13" spans="2:9" x14ac:dyDescent="0.2">
      <c r="B13" s="230"/>
      <c r="C13" s="228" t="s">
        <v>70</v>
      </c>
      <c r="D13" s="230"/>
      <c r="E13" s="142"/>
      <c r="F13" s="142"/>
      <c r="G13" s="143"/>
      <c r="H13" s="74">
        <v>0</v>
      </c>
      <c r="I13" s="74">
        <v>0</v>
      </c>
    </row>
    <row r="14" spans="2:9" x14ac:dyDescent="0.2">
      <c r="B14" s="230"/>
      <c r="C14" s="228" t="s">
        <v>157</v>
      </c>
      <c r="D14" s="230"/>
      <c r="E14" s="142"/>
      <c r="F14" s="142"/>
      <c r="G14" s="143"/>
      <c r="H14" s="74">
        <v>0</v>
      </c>
      <c r="I14" s="74">
        <v>0</v>
      </c>
    </row>
    <row r="15" spans="2:9" ht="25.5" x14ac:dyDescent="0.2">
      <c r="B15" s="230"/>
      <c r="C15" s="228" t="s">
        <v>62</v>
      </c>
      <c r="D15" s="230"/>
      <c r="E15" s="142"/>
      <c r="F15" s="142"/>
      <c r="G15" s="143"/>
      <c r="H15" s="74">
        <v>0</v>
      </c>
      <c r="I15" s="74">
        <v>0</v>
      </c>
    </row>
    <row r="16" spans="2:9" ht="25.5" x14ac:dyDescent="0.2">
      <c r="B16" s="230"/>
      <c r="C16" s="228" t="s">
        <v>1</v>
      </c>
      <c r="D16" s="230"/>
      <c r="E16" s="142"/>
      <c r="F16" s="142"/>
      <c r="G16" s="143"/>
      <c r="H16" s="74">
        <v>0</v>
      </c>
      <c r="I16" s="74">
        <v>0</v>
      </c>
    </row>
    <row r="17" spans="2:9" x14ac:dyDescent="0.2">
      <c r="B17" s="230"/>
      <c r="C17" s="228" t="s">
        <v>220</v>
      </c>
      <c r="D17" s="230"/>
      <c r="E17" s="81">
        <v>0</v>
      </c>
      <c r="F17" s="81">
        <v>0</v>
      </c>
      <c r="G17" s="81"/>
      <c r="H17" s="81">
        <v>0</v>
      </c>
      <c r="I17" s="81">
        <v>0</v>
      </c>
    </row>
    <row r="18" spans="2:9" x14ac:dyDescent="0.2">
      <c r="B18" s="230"/>
      <c r="C18" s="230" t="s">
        <v>279</v>
      </c>
      <c r="D18" s="230"/>
      <c r="E18" s="142"/>
      <c r="F18" s="142"/>
      <c r="G18" s="143"/>
      <c r="H18" s="74">
        <v>0</v>
      </c>
      <c r="I18" s="74">
        <v>0</v>
      </c>
    </row>
    <row r="19" spans="2:9" x14ac:dyDescent="0.2">
      <c r="B19" s="230"/>
      <c r="C19" s="230"/>
      <c r="D19" s="230"/>
      <c r="E19" s="142"/>
      <c r="F19" s="142"/>
      <c r="G19" s="143"/>
      <c r="H19" s="74">
        <v>0</v>
      </c>
      <c r="I19" s="74">
        <v>0</v>
      </c>
    </row>
    <row r="20" spans="2:9" x14ac:dyDescent="0.2">
      <c r="B20" s="230"/>
      <c r="C20" s="230"/>
      <c r="D20" s="230"/>
      <c r="E20" s="142"/>
      <c r="F20" s="142"/>
      <c r="G20" s="143"/>
      <c r="H20" s="74">
        <v>0</v>
      </c>
      <c r="I20" s="74">
        <v>0</v>
      </c>
    </row>
    <row r="21" spans="2:9" x14ac:dyDescent="0.2">
      <c r="B21" s="230"/>
      <c r="C21" s="230"/>
      <c r="D21" s="230"/>
      <c r="E21" s="142"/>
      <c r="F21" s="142"/>
      <c r="G21" s="143"/>
      <c r="H21" s="74">
        <v>0</v>
      </c>
      <c r="I21" s="74">
        <v>0</v>
      </c>
    </row>
    <row r="22" spans="2:9" x14ac:dyDescent="0.2">
      <c r="B22" s="230"/>
      <c r="C22" s="230"/>
      <c r="D22" s="230"/>
      <c r="E22" s="142"/>
      <c r="F22" s="142"/>
      <c r="G22" s="143"/>
      <c r="H22" s="74">
        <v>0</v>
      </c>
      <c r="I22" s="74">
        <v>0</v>
      </c>
    </row>
    <row r="23" spans="2:9" x14ac:dyDescent="0.2">
      <c r="B23" s="230"/>
      <c r="C23" s="230"/>
      <c r="D23" s="230"/>
      <c r="E23" s="142"/>
      <c r="F23" s="142"/>
      <c r="G23" s="143"/>
      <c r="H23" s="74">
        <v>0</v>
      </c>
      <c r="I23" s="74">
        <v>0</v>
      </c>
    </row>
    <row r="24" spans="2:9" x14ac:dyDescent="0.2">
      <c r="B24" s="230"/>
      <c r="C24" s="230"/>
      <c r="D24" s="230"/>
      <c r="E24" s="142"/>
      <c r="F24" s="142"/>
      <c r="G24" s="143"/>
      <c r="H24" s="74">
        <v>0</v>
      </c>
      <c r="I24" s="74">
        <v>0</v>
      </c>
    </row>
    <row r="25" spans="2:9" x14ac:dyDescent="0.2">
      <c r="B25" s="230"/>
      <c r="C25" s="230"/>
      <c r="D25" s="230"/>
      <c r="E25" s="142"/>
      <c r="F25" s="142"/>
      <c r="G25" s="143"/>
      <c r="H25" s="74">
        <v>0</v>
      </c>
      <c r="I25" s="74">
        <v>0</v>
      </c>
    </row>
    <row r="26" spans="2:9" x14ac:dyDescent="0.2">
      <c r="B26" s="230"/>
      <c r="C26" s="230"/>
      <c r="D26" s="230"/>
      <c r="E26" s="142"/>
      <c r="F26" s="142"/>
      <c r="G26" s="143"/>
      <c r="H26" s="74">
        <v>0</v>
      </c>
      <c r="I26" s="74">
        <v>0</v>
      </c>
    </row>
    <row r="27" spans="2:9" x14ac:dyDescent="0.2">
      <c r="B27" s="230"/>
      <c r="C27" s="230"/>
      <c r="D27" s="230"/>
      <c r="E27" s="142"/>
      <c r="F27" s="142"/>
      <c r="G27" s="143"/>
      <c r="H27" s="74">
        <v>0</v>
      </c>
      <c r="I27" s="74">
        <v>0</v>
      </c>
    </row>
    <row r="28" spans="2:9" x14ac:dyDescent="0.2">
      <c r="B28" s="230"/>
      <c r="C28" s="230"/>
      <c r="D28" s="230"/>
      <c r="E28" s="142"/>
      <c r="F28" s="142"/>
      <c r="G28" s="143"/>
      <c r="H28" s="74">
        <v>0</v>
      </c>
      <c r="I28" s="74">
        <v>0</v>
      </c>
    </row>
    <row r="29" spans="2:9" x14ac:dyDescent="0.2">
      <c r="B29" s="230"/>
      <c r="C29" s="230"/>
      <c r="D29" s="230"/>
      <c r="E29" s="142"/>
      <c r="F29" s="142"/>
      <c r="G29" s="143"/>
      <c r="H29" s="74">
        <v>0</v>
      </c>
      <c r="I29" s="74">
        <v>0</v>
      </c>
    </row>
    <row r="30" spans="2:9" x14ac:dyDescent="0.2">
      <c r="B30" s="230"/>
      <c r="C30" s="230"/>
      <c r="D30" s="230"/>
      <c r="E30" s="142"/>
      <c r="F30" s="142"/>
      <c r="G30" s="143"/>
      <c r="H30" s="74">
        <v>0</v>
      </c>
      <c r="I30" s="74">
        <v>0</v>
      </c>
    </row>
    <row r="31" spans="2:9" x14ac:dyDescent="0.2">
      <c r="B31" s="230"/>
      <c r="C31" s="230"/>
      <c r="D31" s="230"/>
      <c r="E31" s="142"/>
      <c r="F31" s="142"/>
      <c r="G31" s="143"/>
      <c r="H31" s="74">
        <v>0</v>
      </c>
      <c r="I31" s="74">
        <v>0</v>
      </c>
    </row>
    <row r="32" spans="2:9" x14ac:dyDescent="0.2">
      <c r="B32" s="230"/>
      <c r="C32" s="230"/>
      <c r="D32" s="230"/>
      <c r="E32" s="142"/>
      <c r="F32" s="142"/>
      <c r="G32" s="143"/>
      <c r="H32" s="74">
        <v>0</v>
      </c>
      <c r="I32" s="74">
        <v>0</v>
      </c>
    </row>
    <row r="33" spans="2:9" x14ac:dyDescent="0.2">
      <c r="B33" s="230"/>
      <c r="C33" s="230"/>
      <c r="D33" s="230"/>
      <c r="E33" s="142"/>
      <c r="F33" s="142"/>
      <c r="G33" s="143"/>
      <c r="H33" s="74">
        <v>0</v>
      </c>
      <c r="I33" s="74">
        <v>0</v>
      </c>
    </row>
    <row r="34" spans="2:9" x14ac:dyDescent="0.2">
      <c r="B34" s="230"/>
      <c r="C34" s="230"/>
      <c r="D34" s="230"/>
      <c r="E34" s="142"/>
      <c r="F34" s="142"/>
      <c r="G34" s="143"/>
      <c r="H34" s="74">
        <v>0</v>
      </c>
      <c r="I34" s="74">
        <v>0</v>
      </c>
    </row>
    <row r="35" spans="2:9" x14ac:dyDescent="0.2">
      <c r="B35" s="230"/>
      <c r="C35" s="230"/>
      <c r="D35" s="230"/>
      <c r="E35" s="142"/>
      <c r="F35" s="142"/>
      <c r="G35" s="143"/>
      <c r="H35" s="74">
        <v>0</v>
      </c>
      <c r="I35" s="74">
        <v>0</v>
      </c>
    </row>
    <row r="36" spans="2:9" x14ac:dyDescent="0.2">
      <c r="B36" s="53"/>
      <c r="C36" s="350" t="s">
        <v>158</v>
      </c>
      <c r="D36" s="351"/>
      <c r="E36" s="74">
        <v>0</v>
      </c>
      <c r="F36" s="74">
        <v>-783465.64</v>
      </c>
      <c r="G36" s="74"/>
      <c r="H36" s="74">
        <v>0</v>
      </c>
      <c r="I36" s="74">
        <v>-783465.64</v>
      </c>
    </row>
  </sheetData>
  <mergeCells count="2">
    <mergeCell ref="B1:C1"/>
    <mergeCell ref="C36:D36"/>
  </mergeCells>
  <phoneticPr fontId="34" type="noConversion"/>
  <pageMargins left="0.75" right="0.75" top="1" bottom="1" header="0.5" footer="0.5"/>
  <pageSetup paperSize="9" scale="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24</vt:i4>
      </vt:variant>
    </vt:vector>
  </HeadingPairs>
  <TitlesOfParts>
    <vt:vector size="44" baseType="lpstr">
      <vt:lpstr>Cover</vt:lpstr>
      <vt:lpstr>Contents</vt:lpstr>
      <vt:lpstr>1. Pipeline information</vt:lpstr>
      <vt:lpstr>1.1 Financial performance</vt:lpstr>
      <vt:lpstr>2. Revenues and expenses</vt:lpstr>
      <vt:lpstr>2.1 Revenue by service</vt:lpstr>
      <vt:lpstr>2.2 Revenue contributions </vt:lpstr>
      <vt:lpstr>2.3 Indirect revenue</vt:lpstr>
      <vt:lpstr>2.4 Shared costs</vt:lpstr>
      <vt:lpstr>3. Statement of pipeline assets</vt:lpstr>
      <vt:lpstr>3.1 Pipeline asset useful life</vt:lpstr>
      <vt:lpstr>3.2 Pipeline asset impairment</vt:lpstr>
      <vt:lpstr>3.3 Depreciation</vt:lpstr>
      <vt:lpstr>3.4 Shared supporting assets</vt:lpstr>
      <vt:lpstr>4 Recovered capital</vt:lpstr>
      <vt:lpstr>4.1 Pipelines capex</vt:lpstr>
      <vt:lpstr>5. Weighted average price</vt:lpstr>
      <vt:lpstr>5.1 Exempt WAP services</vt:lpstr>
      <vt:lpstr>6. Notes</vt:lpstr>
      <vt:lpstr>Sheet1</vt:lpstr>
      <vt:lpstr>ABN</vt:lpstr>
      <vt:lpstr>'1. Pipeline information'!Print_Area</vt:lpstr>
      <vt:lpstr>'1.1 Financial performance'!Print_Area</vt:lpstr>
      <vt:lpstr>'2. Revenues and expenses'!Print_Area</vt:lpstr>
      <vt:lpstr>'2.1 Revenue by service'!Print_Area</vt:lpstr>
      <vt:lpstr>'2.2 Revenue contributions '!Print_Area</vt:lpstr>
      <vt:lpstr>'2.3 Indirect revenue'!Print_Area</vt:lpstr>
      <vt:lpstr>'2.4 Shared costs'!Print_Area</vt:lpstr>
      <vt:lpstr>'3. Statement of pipeline assets'!Print_Area</vt:lpstr>
      <vt:lpstr>'3.1 Pipeline asset useful life'!Print_Area</vt:lpstr>
      <vt:lpstr>'3.2 Pipeline asset impairment'!Print_Area</vt:lpstr>
      <vt:lpstr>'3.3 Depreciation'!Print_Area</vt:lpstr>
      <vt:lpstr>'3.4 Shared supporting assets'!Print_Area</vt:lpstr>
      <vt:lpstr>'4 Recovered capital'!Print_Area</vt:lpstr>
      <vt:lpstr>'4.1 Pipelines capex'!Print_Area</vt:lpstr>
      <vt:lpstr>'5. Weighted average price'!Print_Area</vt:lpstr>
      <vt:lpstr>'5.1 Exempt WAP services'!Print_Area</vt:lpstr>
      <vt:lpstr>'6. Notes'!Print_Area</vt:lpstr>
      <vt:lpstr>Contents!Print_Area</vt:lpstr>
      <vt:lpstr>Cover!Print_Area</vt:lpstr>
      <vt:lpstr>Sheet1!Print_Area</vt:lpstr>
      <vt:lpstr>Tradingname</vt:lpstr>
      <vt:lpstr>Yearending</vt:lpstr>
      <vt:lpstr>Yearstart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asood</dc:creator>
  <cp:lastModifiedBy>Matthew Allison</cp:lastModifiedBy>
  <cp:lastPrinted>2017-11-25T22:15:53Z</cp:lastPrinted>
  <dcterms:created xsi:type="dcterms:W3CDTF">2012-02-16T03:44:14Z</dcterms:created>
  <dcterms:modified xsi:type="dcterms:W3CDTF">2020-04-30T03:29:22Z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\\cbrvpwxfs01\home$\smoff\2012-13 to 2013-14 energex financial information template (D2012-00032519).xls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